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附件" sheetId="1" r:id="rId1"/>
  </sheets>
  <definedNames>
    <definedName name="_xlnm.Print_Area" localSheetId="0">'附件'!$A$1:$S$72</definedName>
    <definedName name="_xlnm.Print_Titles" localSheetId="0">'附件'!$2:$6</definedName>
  </definedNames>
  <calcPr fullCalcOnLoad="1"/>
</workbook>
</file>

<file path=xl/sharedStrings.xml><?xml version="1.0" encoding="utf-8"?>
<sst xmlns="http://schemas.openxmlformats.org/spreadsheetml/2006/main" count="365" uniqueCount="244">
  <si>
    <t>附表4</t>
  </si>
  <si>
    <t>西畴县2021年统筹整合财政涉农资金项目完成情况公示表</t>
  </si>
  <si>
    <t>填报单位：西畴县乡村振兴局</t>
  </si>
  <si>
    <t>序号</t>
  </si>
  <si>
    <t>项目类别
和项目名称</t>
  </si>
  <si>
    <t>是否产业项目（填：是/否）</t>
  </si>
  <si>
    <t>变动类型（新增项目、减少项目、调整项目）</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</si>
  <si>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</si>
  <si>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</si>
  <si>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</si>
  <si>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</si>
  <si>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</si>
  <si>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</si>
  <si>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</si>
  <si>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</si>
  <si>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项目完成情况</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</si>
  <si>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</si>
  <si>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</si>
  <si>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</si>
  <si>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</si>
  <si>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</si>
  <si>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</si>
  <si>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</si>
  <si>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</si>
  <si>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</si>
  <si>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</si>
  <si>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合计</t>
  </si>
  <si>
    <t>一</t>
  </si>
  <si>
    <t>农业生产</t>
  </si>
  <si>
    <t>西畴县2021年甘蔗种植扶持项目</t>
  </si>
  <si>
    <t>是</t>
  </si>
  <si>
    <t>调整项目</t>
  </si>
  <si>
    <t>全县所有乡(镇)</t>
  </si>
  <si>
    <t>1.完成糖料甘蔗脱毒、健康种植新植10000亩，机械深耕翻种开沟5300亩，共补助资金4469000元（中央2234500，省级2011050，县级配套223450）；2.对全县种植甘蔗的乡镇考核经费，考核任务10000亩共250000元；3.对1月31日完成栽种的每亩补助100元；4.宿根全膜覆盖的每亩补助200元。</t>
  </si>
  <si>
    <t>完成糖料甘蔗脱毒、健康种植新植10000亩，机械深耕翻种开沟5300亩，新植机械化深翻开沟53%，增加糖料甘蔗5万吨，促进农民群众增产增收，巩固脱贫成果，惠及农户1200户4980人，其中边缘户等低收入群体263户1036人。</t>
  </si>
  <si>
    <t>各乡镇</t>
  </si>
  <si>
    <t>农科局</t>
  </si>
  <si>
    <t>项目已实施完成、资金已全部兑现完成。</t>
  </si>
  <si>
    <t>西畴县2021年甘蔗产业基础设施建设项目</t>
  </si>
  <si>
    <t>在全县种植甘蔗的乡镇组织蔗区道路进行提档升级、维修、新开挖等工程，以提高广大群众发展甘蔗产业，稳定增收的积极性，实现蔗农增收、企业增效。</t>
  </si>
  <si>
    <t>在全县种植甘蔗的乡镇组织蔗区道路进行提档升级、维修、新开挖等工程，以提高广大群众发展甘蔗产业，稳定增收的积极性，实现蔗农增收、企业增效，巩固脱贫成果。惠及农户1321户4621人，其中边缘户等低收入群体324户1395人。</t>
  </si>
  <si>
    <t>西畴县2021年度烤烟产业发展奖补项目</t>
  </si>
  <si>
    <t>西洒、法斗、蚌谷、兴街、莲花塘、新马街、董马</t>
  </si>
  <si>
    <t>在西洒、法斗、蚌谷、兴街、莲花塘、新马街、董马发展烤烟种植152000亩。</t>
  </si>
  <si>
    <t>发展烤烟种植152000亩。惠及农户400户1523人，其中边缘户等低收入群体10户43人。</t>
  </si>
  <si>
    <t>柏林乡中药材种植基地引水灌溉建设项目</t>
  </si>
  <si>
    <t>柏林乡柏林村委会黑箐村</t>
  </si>
  <si>
    <t>建设板蓝根生产基地100亩，带动群众种植板蓝根500亩以上，亩增加收入2000元以上。新建水池、管道、喷灌等配套设施。新建100立方米水池1个，单价800元/立方米；PE50主管1000米，单价25元/米；支管DN15PE管2000米，单价10元/米；支管喷头200个，单价25元/个。</t>
  </si>
  <si>
    <t>建设板蓝根生产基地100亩，带动群众种植板蓝根500亩以上，亩增加收入2000元以上。新建100立方米水池1个，PE50主管1000米，支管DN15PE管2000米，支管喷头200个。惠及农户175户720人，其中边缘户等低收入群体16户64人。</t>
  </si>
  <si>
    <t>柏林乡人民政府</t>
  </si>
  <si>
    <t>项目正在实施</t>
  </si>
  <si>
    <t>西畴县兴街镇甘塘子片区苦参中药材产业基地项目</t>
  </si>
  <si>
    <t>兴街镇甘塘子村</t>
  </si>
  <si>
    <r>
      <t>治理产业用地水土流失面积14.30hm</t>
    </r>
    <r>
      <rPr>
        <vertAlign val="superscript"/>
        <sz val="10"/>
        <rFont val="方正仿宋_GBK"/>
        <family val="4"/>
      </rPr>
      <t>2</t>
    </r>
    <r>
      <rPr>
        <sz val="10"/>
        <rFont val="方正仿宋_GBK"/>
        <family val="4"/>
      </rPr>
      <t>，种植药材9hm</t>
    </r>
    <r>
      <rPr>
        <vertAlign val="superscript"/>
        <sz val="10"/>
        <rFont val="方正仿宋_GBK"/>
        <family val="4"/>
      </rPr>
      <t>2</t>
    </r>
    <r>
      <rPr>
        <sz val="10"/>
        <rFont val="方正仿宋_GBK"/>
        <family val="4"/>
      </rPr>
      <t>、冬瓜林8.76hm</t>
    </r>
    <r>
      <rPr>
        <vertAlign val="superscript"/>
        <sz val="10"/>
        <rFont val="方正仿宋_GBK"/>
        <family val="4"/>
      </rPr>
      <t>2</t>
    </r>
    <r>
      <rPr>
        <sz val="10"/>
        <rFont val="方正仿宋_GBK"/>
        <family val="4"/>
      </rPr>
      <t>。</t>
    </r>
  </si>
  <si>
    <t>实施后，改善耕作条件，促进产业增产增收，巩固脱贫成果，项目区增加收入2626.21万元，年均亩增收8000元；受益农户210户955人（边缘户等低收入群体30户120人)。</t>
  </si>
  <si>
    <t>水务局</t>
  </si>
  <si>
    <t>项目属于跨年度实施，项目已开工建设，现完成工程量20%，</t>
  </si>
  <si>
    <t>西畴县蚌谷乡程家坡片区山岛中药材产业基地项目</t>
  </si>
  <si>
    <t>蚌谷乡程家坡村</t>
  </si>
  <si>
    <r>
      <t>治理产业用地水土流失面积10.37hm</t>
    </r>
    <r>
      <rPr>
        <vertAlign val="superscript"/>
        <sz val="10"/>
        <rFont val="方正仿宋_GBK"/>
        <family val="4"/>
      </rPr>
      <t>2</t>
    </r>
    <r>
      <rPr>
        <sz val="10"/>
        <rFont val="方正仿宋_GBK"/>
        <family val="4"/>
      </rPr>
      <t>，梯田工程21.91hm</t>
    </r>
    <r>
      <rPr>
        <vertAlign val="superscript"/>
        <sz val="10"/>
        <rFont val="方正仿宋_GBK"/>
        <family val="4"/>
      </rPr>
      <t>2</t>
    </r>
    <r>
      <rPr>
        <sz val="10"/>
        <rFont val="方正仿宋_GBK"/>
        <family val="4"/>
      </rPr>
      <t>、种植药材7.47hm</t>
    </r>
    <r>
      <rPr>
        <vertAlign val="superscript"/>
        <sz val="10"/>
        <rFont val="方正仿宋_GBK"/>
        <family val="4"/>
      </rPr>
      <t>2</t>
    </r>
    <r>
      <rPr>
        <sz val="10"/>
        <rFont val="方正仿宋_GBK"/>
        <family val="4"/>
      </rPr>
      <t>。</t>
    </r>
  </si>
  <si>
    <t>项目建成后，提高土地承载能力和可耕种面积，提高复种系数，林草覆盖率提高0.3%，有效增加种粮及药材种植产值，项目区增加收入77.24万元，年均亩增收5000元；直接受益86户374人，其中边缘户等低收入群体30户114人。</t>
  </si>
  <si>
    <t>西畴县家庭农场培育项目</t>
  </si>
  <si>
    <t>培育优秀家庭农场20个</t>
  </si>
  <si>
    <t>产出率和劳动生产率比普通农户高20%以上，年均纯收入10万元以上；从业人员人均纯收入高于本县农民人均纯收入50％以上，对周边农户及家庭农场具有较好的示范作用，并积极带动周边农民增加收入，促进地方经济的发展。带动100人以上边缘易致贫户等低收入群劳动力就业。</t>
  </si>
  <si>
    <t>项目正在实施，正在培育壮大家庭农场。</t>
  </si>
  <si>
    <t>2021年主导产业推广体系改革与建设项目</t>
  </si>
  <si>
    <t>西洒、兴街、新马街、柏林、蚌谷、董马、鸡街、法斗、莲花塘9乡(镇)</t>
  </si>
  <si>
    <t>围绕“一县一业”西畴乌骨鸡、粮食安全、良种推广、玉米草地贪夜蛾防治、中草药山豆根优势特色产业，结合区域布局，结合区域主导产业，推介和发布适宜当地农业生产的主推技术。建设农业产业科技示范基地3个；培育农业科技示范主体5户；3.农业科技推广人员能力提升培训75人；4.农业科技推广技术服务。</t>
  </si>
  <si>
    <t>项目建成后，建成乌骨鸡、粮食安全、良种推广、玉米草地贪夜蛾防治、中草药山豆根优势特色产业示范基地，有效提高农业科技服务水平，促进农户增收；直接受益23560户94280人，其中边缘户等低收入群体1227户4205人。</t>
  </si>
  <si>
    <t>项目正在实施，培训已结束，物资发放已基本完成，正在申请资金兑付。</t>
  </si>
  <si>
    <t>西畴县2021年冬季粮食绿色高质高效示范基地项目</t>
  </si>
  <si>
    <t>西洒、兴街、莲花塘、新马街、柏林、鸡街</t>
  </si>
  <si>
    <t>1.冬玉米示范种植600亩；
2.建示范标志牌。</t>
  </si>
  <si>
    <t>项目建成后，可带动680户2800人边缘易致贫户等低收入群实现产业增收。</t>
  </si>
  <si>
    <t>西洒等6个乡镇</t>
  </si>
  <si>
    <t>项目已实施完成，物资发放已结束，播种已结束，目前在中耕管理阶段，正在申请资金兑付。</t>
  </si>
  <si>
    <t>西畴县鸡街河谷片区灌溉沟渠项目建设</t>
  </si>
  <si>
    <t>西畴县鸡街乡</t>
  </si>
  <si>
    <t>灌溉沟渠建设1.3公里，新增灌溉面积2400亩。</t>
  </si>
  <si>
    <t>建设1.3km的沟渠，新增灌溉面积2400亩，有效改善农田水利基础设施，受益农户1800户7450人（建档立卡贫困户36户127人）。</t>
  </si>
  <si>
    <t>项目建设内容已实施完成，待验收。</t>
  </si>
  <si>
    <t>西畴县乡村振兴“百千万”示范创建产业类项目</t>
  </si>
  <si>
    <t>西洒、兴街、莲花塘和蚌谷乡</t>
  </si>
  <si>
    <t>结合各村实际、因地制宜，按照产业规模化、绿色化、专业化、组织化、市场化打造“一村一品”产业链；发展乡村旅游、农业休闲旅游、特色蔬菜、水果、中药材等特色产业，打造旅游乡村5个、田园综合体4个；有效建立“双绑”机制，促进村集体经济收入、完善产业基础设施、带动农户收入稳定增长，按美丽乡村评定条件，逐步实现“产业兴旺、生活富裕”要求。</t>
  </si>
  <si>
    <t>打造“一村一品”产业链；发展乡村旅游、农业休闲旅游、特色蔬菜、水果、中药材等特色产业；有效建立“双绑”机制，促进村集体经济收入、并带动农户收入稳定增长，完善产业基础设施，惠及农户3590户14720人，其中边缘户等低收入群体652户2670人。</t>
  </si>
  <si>
    <t>西洒镇</t>
  </si>
  <si>
    <t>乡村振兴局</t>
  </si>
  <si>
    <t>项目跨年度实施，已完成2021年资金计划建设内容。</t>
  </si>
  <si>
    <t>西畴县种养业发展小额信贷贴息</t>
  </si>
  <si>
    <t>2020年9-12月建档立卡户种养业发展小额贷款贴息；2021年1-12月建档立卡户种养业发展小额贷款贴息。</t>
  </si>
  <si>
    <t>用于4000户建档立卡户(其中边缘户等低收入群体1227户4205人)小额贷款贴息。</t>
  </si>
  <si>
    <t>信用社2020年11-2021年11月完成贴息335.818125万元；农行2020年12-2021年12月完成贴息95.154057万元。项目按月贴息，计划2021年12月完成实施。</t>
  </si>
  <si>
    <t>西畴县省级绿色高质高效创建项目</t>
  </si>
  <si>
    <t>兴街三光</t>
  </si>
  <si>
    <t xml:space="preserve">    1.建设猕猴桃基地水肥一体化设施5台套；
    2.建设农产品溯源系统1套，与公司物联网综合管理平台、公司公众号有效衔接，实现产品源头到加工、包装流通过程的追溯，保证终端用户购买到放心产品，防止假冒伪劣农产品进入市场。</t>
  </si>
  <si>
    <t>项目建成后，发挥地方特色产业优势，拓宽经济增收途径，增加农民收入。农产品溯源系统建成后与公司物联网综合管理平台、公司公众号有效衔接，实现产品源头到加工、包装流通过程的追溯。惠及农户1380户4420人，其中边缘户等低收入群体60户180人。</t>
  </si>
  <si>
    <t>文山浩弘农业开发有限公司</t>
  </si>
  <si>
    <t>项目正在实施，建设猕猴桃基地水肥一体化设施5套；5套官网已全部铺设完成，管理用房完成3套，2套管理用房正在建设，计划2022年1月完成安装。</t>
  </si>
  <si>
    <t>......</t>
  </si>
  <si>
    <t>二</t>
  </si>
  <si>
    <t>畜牧生产</t>
  </si>
  <si>
    <t>西畴县肉牛产业发展扶持项目</t>
  </si>
  <si>
    <t>全县所有乡镇</t>
  </si>
  <si>
    <t>按肉牛产业发展扶持方案，对存栏10头以上的养殖场（户）或基础母牛存栏100头以上养殖示范村的母牛养殖户实施扶持。</t>
  </si>
  <si>
    <t>每头犊牛饲养3月龄以上的给予300元补助。</t>
  </si>
  <si>
    <t>项目实施后，奖补资金用于犊牛疫病防控，按养殖一年后出栏计算，新增经济收入300余万元，直接受益27户60余人，带动周边54户农户发展种草养牛，其中边缘户等低收入群体7户23人。</t>
  </si>
  <si>
    <t>项目已实施完成，补助名单已公示完成。</t>
  </si>
  <si>
    <t>西畴县生猪产业发展扶持项目</t>
  </si>
  <si>
    <t>实现能繁母猪存栏1000头以上或商品猪出栏20000头以上。</t>
  </si>
  <si>
    <t>项目实施后，资金用于强化疫病防控的措施落实，公司可实现商品猪出栏2万头以上，直接经济收入4480万元以上，促进农户增收；受益1121户3923人，其中边缘户等低收入群体756户2646人。</t>
  </si>
  <si>
    <t>西畴乌骨鸡品牌培育项目</t>
  </si>
  <si>
    <t>兴街镇</t>
  </si>
  <si>
    <t>开发科技研究5项、品牌打造2项、实验室建设1个450平方米、设备采购31台（套）</t>
  </si>
  <si>
    <t>通过项目实施，完成“西畴乌骨鸡”地理标志认定及网络知识产权认证（“西畴乌骨鸡”网络商标及“西畴乌骨鸡”网址），联合完成“西畴乌骨鸡”品种鉴定、品质测定、纯种筛选等基础性工作，推动农产品取得“SC”认证。大力宣传西畴乌骨鸡，打造西畴乌骨鸡品牌，提升西畴乌骨鸡知名度，创造乌骨鸡品牌效应，提升乌骨鸡产品质量安全。可让1400户4900人农户直接受益增加收入，其中边缘户等低收入群体280户980人。</t>
  </si>
  <si>
    <t>兴街镇人民政府</t>
  </si>
  <si>
    <t>项目已实施完成，农科局自主验收已完成，资金已兑付100万。</t>
  </si>
  <si>
    <t>西畴县2021年扶持壮大集体经济产业发展项目</t>
  </si>
  <si>
    <t>西洒镇、兴街镇、莲花塘乡、柏林乡、法斗乡、董马乡、鸡街乡等7个乡（镇）</t>
  </si>
  <si>
    <t>按照“资源变资产、资金变股金、农民变股东”的发展思路，拟将2021年扶持壮大村集体经济的15个项目村750万元进行统一抱团打包，购云南君源公司旗下的买津兴房地产公司位于兴街镇工业园区的蔬菜加工厂房，各村产权按每村投资50万元投资比例划分，再将厂房租赁给君源公司从事蔬菜加工，每年收取租赁费用。</t>
  </si>
  <si>
    <t>项目建成后，可带动群众实现“五重效益”。即：一是土地流转增收。公司向农户流转土地3000亩，每亩土地租金1000元，农户每年实现地租收入300万元。二是当地群众到基地务工增收。标准化蔬菜种植基地建设，从土地整理、育苗、苗床管理、菜苗移栽、中耕管理到蔬菜采收，每年可解决当地群众近500人以上劳动力就业，按每人每年平均务工250天、每天务工工资70元计，年实现劳务收入875万元以上。三是农户入股分红增收。蔬菜种植基地吸纳西洒、蚌谷等乡镇共500户蔬菜种植专业合作社社员（边缘户等低收入群体）用产业发展资金入股到基地种植蔬菜，共同发展，每户合作社社员（边缘户等低收入群体）入股资金10000元，公司每年每户保底分红800元，年助农增收40万元以上。四是带动农户种植蔬菜增收。公司将于年内建设标准化蔬菜种植基地3000亩，在全县范围内带动农户种植蔬菜10000亩，每亩纯收入按2000元计，农户年增收4000万元以上。五是建立利益联结机制，实现村集体和边缘户等低收入群体产业增收，壮大村集体经济，进一步增强脱贫成果巩固力度。可惠及15个村委会和贫困户5600户23250人，其中边缘户等低收入群体360户1492人。</t>
  </si>
  <si>
    <t>西洒、兴街等7个乡(镇)人民政府</t>
  </si>
  <si>
    <t>组织部</t>
  </si>
  <si>
    <t>项目已实施完成建设内容，现正在进行验收。</t>
  </si>
  <si>
    <t>……</t>
  </si>
  <si>
    <t>三</t>
  </si>
  <si>
    <t>林业改革发展</t>
  </si>
  <si>
    <t>西畴县核桃品种改良项目</t>
  </si>
  <si>
    <t>西洒、蚌谷、兴街、法斗、董马</t>
  </si>
  <si>
    <t>采取高枝换接等措施，实施核桃品种改良0.5万亩，年度投资150万元（总投资400万元，分3次投入，其中2021年150万元，2022年150万元，2023年100万元）</t>
  </si>
  <si>
    <t>补助300元/亩</t>
  </si>
  <si>
    <t>核桃品种改良0.5万亩，促进农户增产增收，巩固脱贫成果，惠及农户780户1640人，其中边缘户等低收入群体380户1140人。</t>
  </si>
  <si>
    <t>林草局</t>
  </si>
  <si>
    <t>项目已实施完成，通过组织验收，嫁接成活率低，未达到验收合格标准，2022年将重新实施补接，对砧木死亡的重新补种后嫁接，并加强抚育管理，按公司与县政府签订的招商合作协议认真开展检查验收及资金兑现工作。</t>
  </si>
  <si>
    <t>西畴县幼林抚育项目</t>
  </si>
  <si>
    <t>西洒、蚌谷、莲花塘、法斗</t>
  </si>
  <si>
    <t>实施幼林抚育1万亩,总投资200万元。</t>
  </si>
  <si>
    <t>补助200元/亩</t>
  </si>
  <si>
    <t>幼林抚育1万亩，惠及农户610户1830人，其中边缘户等低收入群体416户1248人。</t>
  </si>
  <si>
    <t>项目正在组织实施，现已完成森林抚育面积4100亩，项目预计2022年1月底前完成，完成后按实施方案开展检查验收和资金兑现。</t>
  </si>
  <si>
    <t>四</t>
  </si>
  <si>
    <t>农村综合改革</t>
  </si>
  <si>
    <t>蚌谷乡湾子寨新区环境整治提升建设项目</t>
  </si>
  <si>
    <t>否</t>
  </si>
  <si>
    <t>蚌谷乡湾子寨村</t>
  </si>
  <si>
    <t>建设安装水泥预制管涵360米；建排洪沟渠：断面（0.6m×0.8m），沟邦厚0.6m，M25浆砌石；建沉砂池带检修井盖7个；安装DN50给水管安装350米、DN铜球阀44个(含安装工时)、DN25节水型自来水水表安装44只（含安装工时）、DN20钢管（入户分支管含安装）44户、DN闸阀井3个、DN50闸阀3个、DN50柔性活接3个、DN50内接3个、水龙头44个及44户辅材。</t>
  </si>
  <si>
    <t>完成44户饮水管道、排污排洪沟渠，占地12亩。通过实施蚌谷乡湾子寨功能提升配套基础设施建设，解决44户165人(其中边缘户等低收入群体1227户4205人)出行难、饮水难、用电等难题，改善民生问题，改善群众生产生活条件，提高群众生活质量。</t>
  </si>
  <si>
    <t>蚌谷乡</t>
  </si>
  <si>
    <t>五</t>
  </si>
  <si>
    <t>乡村旅游</t>
  </si>
  <si>
    <t>鸡街乡海子村委会曼竜非遗文化传承民族旅游美丽村庄建设项目</t>
  </si>
  <si>
    <t>鸡街乡海子村</t>
  </si>
  <si>
    <t>建设DN600排污主管500米、DN400排污支管1200米、污水入户管3000米及转换配件、跌水井70个加井盖、检查井5个、75立方处理池1个、30立方处理池1个。总投资177.41万元，其中十百千万民族发展资金100万元、财政涉农资金77.41万元。</t>
  </si>
  <si>
    <t>项目建成后，有益项目区群众生产生活条件，美化乡村环境，创建健康、舒适的居住环境。可惠及农户126户596人，其中边缘户等低收入群体48户216人。</t>
  </si>
  <si>
    <t>项目正在实施中。</t>
  </si>
  <si>
    <t>六</t>
  </si>
  <si>
    <t>水利发展</t>
  </si>
  <si>
    <t>西畴县产业基础设施畴阳河安乐至漂漂段(畴阳河三期)河道治理工程</t>
  </si>
  <si>
    <t>兴街镇安乐村</t>
  </si>
  <si>
    <t>治理河道18.35km，两岸堤防治理24.698km，并在干流畴阳河段新建3座人行桥。</t>
  </si>
  <si>
    <t>治理保护人口0.66万人，保护农田0.45万亩。实施后，将该河道防洪标准提高到10年一遇，防洪效益735万元。</t>
  </si>
  <si>
    <t>项目建设已实施完成，待验收。</t>
  </si>
  <si>
    <t>西畴县董马河段治理工程</t>
  </si>
  <si>
    <t>董马乡董马、么铺子村</t>
  </si>
  <si>
    <t>综合治理河道长5.05km，两岸堤防长4.47km。</t>
  </si>
  <si>
    <t>治理段保护人口2万人，保护农田0.5万亩。实施后，将该河道防洪标准提高到10年一遇，年平均防洪效益318.59万元。</t>
  </si>
  <si>
    <t>项目已完成建设内容，待验收。</t>
  </si>
  <si>
    <t>西畴县产业基础设施建设国家重点水土保持项目新寨小流域</t>
  </si>
  <si>
    <t>董马乡新寨村</t>
  </si>
  <si>
    <r>
      <t>治理产业用地水土流失面积14.3hm</t>
    </r>
    <r>
      <rPr>
        <vertAlign val="superscript"/>
        <sz val="10"/>
        <rFont val="方正仿宋_GBK"/>
        <family val="4"/>
      </rPr>
      <t>2</t>
    </r>
    <r>
      <rPr>
        <sz val="10"/>
        <rFont val="方正仿宋_GBK"/>
        <family val="4"/>
      </rPr>
      <t>，梯田工程22.8hm</t>
    </r>
    <r>
      <rPr>
        <vertAlign val="superscript"/>
        <sz val="10"/>
        <rFont val="方正仿宋_GBK"/>
        <family val="4"/>
      </rPr>
      <t>2</t>
    </r>
    <r>
      <rPr>
        <sz val="10"/>
        <rFont val="方正仿宋_GBK"/>
        <family val="4"/>
      </rPr>
      <t>、经济果木林10.21hm</t>
    </r>
    <r>
      <rPr>
        <vertAlign val="superscript"/>
        <sz val="10"/>
        <rFont val="方正仿宋_GBK"/>
        <family val="4"/>
      </rPr>
      <t>2</t>
    </r>
    <r>
      <rPr>
        <sz val="10"/>
        <rFont val="方正仿宋_GBK"/>
        <family val="4"/>
      </rPr>
      <t>、水土保持林47.92hm</t>
    </r>
    <r>
      <rPr>
        <vertAlign val="superscript"/>
        <sz val="10"/>
        <rFont val="方正仿宋_GBK"/>
        <family val="4"/>
      </rPr>
      <t>2</t>
    </r>
    <r>
      <rPr>
        <sz val="10"/>
        <rFont val="方正仿宋_GBK"/>
        <family val="4"/>
      </rPr>
      <t>、保土耕作437.37hm</t>
    </r>
    <r>
      <rPr>
        <vertAlign val="superscript"/>
        <sz val="10"/>
        <rFont val="方正仿宋_GBK"/>
        <family val="4"/>
      </rPr>
      <t>2</t>
    </r>
    <r>
      <rPr>
        <sz val="10"/>
        <rFont val="方正仿宋_GBK"/>
        <family val="4"/>
      </rPr>
      <t>、封育治理911.81hm</t>
    </r>
    <r>
      <rPr>
        <vertAlign val="superscript"/>
        <sz val="10"/>
        <rFont val="方正仿宋_GBK"/>
        <family val="4"/>
      </rPr>
      <t>2</t>
    </r>
    <r>
      <rPr>
        <sz val="10"/>
        <rFont val="方正仿宋_GBK"/>
        <family val="4"/>
      </rPr>
      <t>；配套建设光伏泵站1座（设计抽水量400.2m</t>
    </r>
    <r>
      <rPr>
        <vertAlign val="superscript"/>
        <sz val="10"/>
        <rFont val="方正仿宋_GBK"/>
        <family val="4"/>
      </rPr>
      <t>3</t>
    </r>
    <r>
      <rPr>
        <sz val="10"/>
        <rFont val="方正仿宋_GBK"/>
        <family val="4"/>
      </rPr>
      <t>/d），蓄水池7座（其中200m</t>
    </r>
    <r>
      <rPr>
        <vertAlign val="superscript"/>
        <sz val="10"/>
        <rFont val="方正仿宋_GBK"/>
        <family val="4"/>
      </rPr>
      <t>3</t>
    </r>
    <r>
      <rPr>
        <sz val="10"/>
        <rFont val="方正仿宋_GBK"/>
        <family val="4"/>
      </rPr>
      <t>蓄水池1座，50m</t>
    </r>
    <r>
      <rPr>
        <vertAlign val="superscript"/>
        <sz val="10"/>
        <rFont val="方正仿宋_GBK"/>
        <family val="4"/>
      </rPr>
      <t>3</t>
    </r>
    <r>
      <rPr>
        <sz val="10"/>
        <rFont val="方正仿宋_GBK"/>
        <family val="4"/>
      </rPr>
      <t>蓄水池6座），配套管道4.09km（全部为钢管），钢管69m，闸阀井3座，机耕道路2.46km，道路排水沟2.46km，预制砼涵管12m，沉沙井9座，会车平台6处，下田口14座，管护碑1座，管护牌5个，水利设施喷绘20m</t>
    </r>
    <r>
      <rPr>
        <vertAlign val="superscript"/>
        <sz val="10"/>
        <rFont val="方正仿宋_GBK"/>
        <family val="4"/>
      </rPr>
      <t>2</t>
    </r>
    <r>
      <rPr>
        <sz val="10"/>
        <rFont val="方正仿宋_GBK"/>
        <family val="4"/>
      </rPr>
      <t>。</t>
    </r>
  </si>
  <si>
    <t>项目建成后，提高土地承载能力和可耕种面积，提高复种系数，林草覆盖率从62.4%提高到65.2%，有效增加种粮及经济果林产值，增加人均纯收入1016元；直接受益12个贫困村小组2180户8960人，其中边缘户等低收入群体10户52人。</t>
  </si>
  <si>
    <t>项目建设内容完成90%，计划2022年1月完工。</t>
  </si>
  <si>
    <t>西畴县贫困村基础设施建设项目（农村饮水安全及产业发展用水需求）</t>
  </si>
  <si>
    <t>西洒、兴街、新马街、柏林、蚌谷、董马、鸡街、法斗</t>
  </si>
  <si>
    <r>
      <t>在23个贫困村建设排洪灌溉沟112454米，大水池(坝塘维修)、水窖80件，总容积为92852m</t>
    </r>
    <r>
      <rPr>
        <sz val="10"/>
        <rFont val="宋体"/>
        <family val="0"/>
      </rPr>
      <t>³</t>
    </r>
    <r>
      <rPr>
        <sz val="10"/>
        <rFont val="方正仿宋_GBK"/>
        <family val="4"/>
      </rPr>
      <t>；畜牧养殖及安全用水引水管网448575米；调节池194件，总容积为23759m</t>
    </r>
    <r>
      <rPr>
        <sz val="10"/>
        <rFont val="宋体"/>
        <family val="0"/>
      </rPr>
      <t>³</t>
    </r>
    <r>
      <rPr>
        <sz val="10"/>
        <rFont val="方正仿宋_GBK"/>
        <family val="4"/>
      </rPr>
      <t>；提水站20件。</t>
    </r>
  </si>
  <si>
    <t>完成23个贫困村管网建设113件、大水池、小水窖建设80件；解决23个贫困村4570户18740人(其中边缘户等低收入群体1227户4205人)的饮水安全及1.6万头大牲畜等养殖用水问题，改善灌溉面积2.15万亩。</t>
  </si>
  <si>
    <t>扶贫局</t>
  </si>
  <si>
    <t>项目建设内容已全部完成，现正在进行项目初验及审计工作。</t>
  </si>
  <si>
    <t>西畴县团结等8座小型水库维修养护</t>
  </si>
  <si>
    <t>新增项目</t>
  </si>
  <si>
    <t>西洒、蚌谷、莲花塘、兴街、新马街、柏林、鸡街、法斗</t>
  </si>
  <si>
    <t>安装水库大坝安全防护栏1285米、太阳能路灯20盏、安全警示牌6板、水位监测设施，维护机房管理房421m2、进库道路5.1km、按爱卫要求改造卫生间4间，坝区绿化美化6660m2，清理完善大坝、泄水建筑物，购置配电设施，落实政策安排巡查管护人员补助。</t>
  </si>
  <si>
    <t>项目完成后，有效提高水库工程运行安全管护，提高下游7000余亩农田的灌溉和下游7495户20986人及兴街工业园区的供水安全保障，其中边缘户等低收入群体300户765人。</t>
  </si>
  <si>
    <t>七</t>
  </si>
  <si>
    <t>农田建设</t>
  </si>
  <si>
    <t>西畴县高标准农田建设项目续建工程</t>
  </si>
  <si>
    <t>项目区建设面积2688亩，其中高标准农田1504亩、高效节水工程1184亩，辐射受益面积5135亩(含灌溉面积)。具体内容为沟渠、田间道路、高效节水管网安装等。总投资790万元，其中涉农资金700万元、其它资金90万元。</t>
  </si>
  <si>
    <t>项目建成后，提高土地承载能力，提高复种系数，年亩增加纯收入0.23万元，年可实现纯收入608.7万元，直接受益921户4145人，其中边缘户等低收入群体207户1115人。</t>
  </si>
  <si>
    <t>项目已实施完成，项目已完成验收。</t>
  </si>
  <si>
    <t>西畴县兴街岔河片区高标准农田建设续建工程</t>
  </si>
  <si>
    <t>建设高标准农田300亩，建设道路6条2.2公里，沟渠3条2.7公里，安装水管2.8公里，建设水池3个500立方米，抽水设施2套。</t>
  </si>
  <si>
    <t>实施后，改善灌溉面积300亩。可实现粮食增产增收，直接受益贫困人口87户332人。</t>
  </si>
  <si>
    <t>项目已实施完成，正在督促施工方做竣工资料，准备验收。</t>
  </si>
  <si>
    <t>2021年西畴县高标准农田建设项目</t>
  </si>
  <si>
    <t>建设面积2.455万亩。建设内容：建田间道路106条共77.45km；建沟渠5条16.27km；渠系建筑物125座，其中简易平板钢闸门40处；生产桥84座；科技推广措施开展农田核心样点16个土样的分析化验。</t>
  </si>
  <si>
    <t>项目建成后，提高土地承载能力，改善耕作条件，增加复种系数，年可增加纯收入1843.8万元，直接受益7973户32728人，其中边缘户等低收入群体944户3899人。</t>
  </si>
  <si>
    <t>项目正在实施，已兑付250万的项目进度款。</t>
  </si>
  <si>
    <t>八</t>
  </si>
  <si>
    <t>林业草原生态保护恢复</t>
  </si>
  <si>
    <t>九</t>
  </si>
  <si>
    <t>农村环境整治</t>
  </si>
  <si>
    <t>边远贫困村小组基础设施</t>
  </si>
  <si>
    <t>兴街、董马、鸡街、法斗</t>
  </si>
  <si>
    <t>全县76个村小组开展村内基础设施建设，包含道路硬化6.88公里、挡墙建设325m、三面沟(涵管)建设11.76km、饮水管安装(包含水池加盖5个、水管闸阀9个、水表8、水龙头8个)1.24km、4个活动场地改造硬化980㎡等，按缺什么补什么的方法安排建设。</t>
  </si>
  <si>
    <t>完善、补足贫困边远地区76个村小组基础设施短板,用于水利、交通等建设，可惠及1280户5310人，其中边缘户等低收入群体520户4205人。</t>
  </si>
  <si>
    <t>各乡镇政府</t>
  </si>
  <si>
    <t>项目建设内容已全部完成，并验收合格。</t>
  </si>
  <si>
    <t>农村贫困群众居住环境基础设施建设</t>
  </si>
  <si>
    <t>在西洒、兴街、新马街、柏林、蚌谷、董马、鸡街、法斗、莲花塘9个乡(镇)提前实施贫困群众入户路建设4000户28.43万平方米。</t>
  </si>
  <si>
    <t>入户路建设补助50元/平方米,封顶5000元/户。</t>
  </si>
  <si>
    <t>完成贫困群众入户路建设补助，惠及农户7650户28480余人，其中边缘户等低收入群体1227户2158人。</t>
  </si>
  <si>
    <t>十</t>
  </si>
  <si>
    <t>农村道路建设</t>
  </si>
  <si>
    <t>西畴县贫困村基础设施建设项目（农村道路）</t>
  </si>
  <si>
    <r>
      <t>在23个贫困行政村中550个自然村拟建村组道路242.51公里；进村道路187.41公里；村内道路硬化160267.4m</t>
    </r>
    <r>
      <rPr>
        <sz val="10"/>
        <rFont val="宋体"/>
        <family val="0"/>
      </rPr>
      <t>³</t>
    </r>
    <r>
      <rPr>
        <sz val="10"/>
        <rFont val="方正仿宋_GBK"/>
        <family val="4"/>
      </rPr>
      <t>，安全防护工程（包含防护与加固工程、安全设施）</t>
    </r>
  </si>
  <si>
    <t>完成23个贫困村进村道路及安全防护工程建设43条(段)53.85公里，惠及23个贫困村4212户16065余人，其中边缘户等低收入群体1227户4205人。</t>
  </si>
  <si>
    <t>交通局</t>
  </si>
  <si>
    <t>项目建设内容已全部完成，项目已验收合格，正在进行审计工作。</t>
  </si>
  <si>
    <t>十一</t>
  </si>
  <si>
    <t>农村危房改造</t>
  </si>
  <si>
    <t>十二</t>
  </si>
  <si>
    <t>农业资源及生态保护</t>
  </si>
  <si>
    <t>十三</t>
  </si>
  <si>
    <t>其他</t>
  </si>
  <si>
    <t>监测帮扶对象公益性岗位</t>
  </si>
  <si>
    <t>2021年乡村旅游点清扫保洁(5分钱工程)</t>
  </si>
  <si>
    <t>2021年安置1000名以上村5分钱工程乡村旅游点清扫保洁员岗位</t>
  </si>
  <si>
    <t>全县30户以下村小组每个村补助200元，30—50户村小组每个村补助300元，50户村小组每个补助400元。</t>
  </si>
  <si>
    <t>安置1000名以上农村5分钱工程乡村旅游清扫保洁员岗位，促进建档立卡户增收。</t>
  </si>
  <si>
    <t>项目按季度发放工资，12月底完成该项目所有年度资金发放，12月完成项目实施。</t>
  </si>
  <si>
    <t>西畴县2021年乡村旅游公共服务安置人员工资</t>
  </si>
  <si>
    <t>2021年新增安置乡村旅游公共服务人员（包含脱贫不稳定户、边缘易致贫户、其他农村低收入群体）268人。</t>
  </si>
  <si>
    <t>补贴9700元/年.人</t>
  </si>
  <si>
    <t>安置268名就业人员，促进建档立卡户、脱贫监测户或边缘监测户实现增收，巩固脱贫成果。可使268户边缘户等低收入群体家庭实现收入增加。</t>
  </si>
  <si>
    <t>人社局</t>
  </si>
  <si>
    <t>外出务工脱贫劳动力（含监测帮扶对象）稳定就业</t>
  </si>
  <si>
    <t>雨露计划</t>
  </si>
  <si>
    <t>2021年计划中职395人、高职420人，合计815人281.7万元。</t>
  </si>
  <si>
    <t>0.3万元/人.年</t>
  </si>
  <si>
    <t>解决全县815名中职、高职教育建档立卡贫困户子女就学保障人均3000元，缓解建档立卡贫困户教育负担，确保档卡户子女学有一技之长，适应社会需求，能自食其力，为家庭创收，改变家庭的贫困。</t>
  </si>
  <si>
    <t>教育局</t>
  </si>
  <si>
    <t>项目已按照实际补助名单发放补助，项目实施完成。</t>
  </si>
  <si>
    <t>其他（当此项金额超过总额的8%时，各州（市）需审核是否存在分类错误情况。）</t>
  </si>
  <si>
    <t>填表说明：1.综合类项目归类以资金投入占比较大的项目类型填列。</t>
  </si>
  <si>
    <t xml:space="preserve">          2.不能新增项目类型。确实无法分类的填到十五项第5小项中。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</si>
</sst>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1"/>
      <name val="宋体"/>
      <family val="0"/>
    </font>
    <font>
      <b/>
      <sz val="20"/>
      <name val="华文中宋"/>
      <family val="0"/>
    </font>
    <font>
      <sz val="10"/>
      <name val="宋体"/>
      <family val="0"/>
    </font>
    <font>
      <b/>
      <sz val="12"/>
      <name val="宋体"/>
      <family val="0"/>
    </font>
    <font>
      <b/>
      <sz val="16"/>
      <name val="黑体"/>
      <family val="3"/>
    </font>
    <font>
      <sz val="11"/>
      <name val="黑体"/>
      <family val="3"/>
    </font>
    <font>
      <b/>
      <sz val="20"/>
      <name val="方正小标宋简体"/>
      <family val="4"/>
    </font>
    <font>
      <b/>
      <sz val="10"/>
      <name val="方正仿宋_GBK"/>
      <family val="4"/>
    </font>
    <font>
      <sz val="10"/>
      <name val="方正仿宋_GBK"/>
      <family val="4"/>
    </font>
    <font>
      <b/>
      <sz val="10"/>
      <color indexed="8"/>
      <name val="方正仿宋_GBK"/>
      <family val="4"/>
    </font>
    <font>
      <sz val="10"/>
      <color indexed="9"/>
      <name val="方正仿宋_GBK"/>
      <family val="4"/>
    </font>
    <font>
      <sz val="10"/>
      <color indexed="10"/>
      <name val="方正仿宋_GBK"/>
      <family val="4"/>
    </font>
    <font>
      <sz val="12"/>
      <name val="方正仿宋_GBK"/>
      <family val="4"/>
    </font>
    <font>
      <sz val="9"/>
      <name val="宋体"/>
      <family val="0"/>
    </font>
    <font>
      <sz val="9"/>
      <name val="方正仿宋_GBK"/>
      <family val="4"/>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0"/>
      <name val="Arial"/>
      <family val="2"/>
    </font>
    <font>
      <sz val="11"/>
      <color indexed="17"/>
      <name val="宋体"/>
      <family val="0"/>
    </font>
    <font>
      <vertAlign val="superscript"/>
      <sz val="10"/>
      <name val="方正仿宋_GBK"/>
      <family val="4"/>
    </font>
    <font>
      <sz val="10"/>
      <color theme="0"/>
      <name val="方正仿宋_GBK"/>
      <family val="4"/>
    </font>
    <font>
      <sz val="10"/>
      <color rgb="FFFF0000"/>
      <name val="方正仿宋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16"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16" fillId="0" borderId="0" applyProtection="0">
      <alignment vertical="center"/>
    </xf>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31"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17" fillId="2" borderId="1" applyNumberFormat="0" applyAlignment="0" applyProtection="0"/>
    <xf numFmtId="0" fontId="30" fillId="8" borderId="6" applyNumberFormat="0" applyAlignment="0" applyProtection="0"/>
    <xf numFmtId="0" fontId="16" fillId="9" borderId="0" applyNumberFormat="0" applyBorder="0" applyAlignment="0" applyProtection="0"/>
    <xf numFmtId="0" fontId="22" fillId="10" borderId="0" applyNumberFormat="0" applyBorder="0" applyAlignment="0" applyProtection="0"/>
    <xf numFmtId="0" fontId="33" fillId="0" borderId="7" applyNumberFormat="0" applyFill="0" applyAlignment="0" applyProtection="0"/>
    <xf numFmtId="0" fontId="25" fillId="0" borderId="8" applyNumberFormat="0" applyFill="0" applyAlignment="0" applyProtection="0"/>
    <xf numFmtId="0" fontId="35" fillId="9" borderId="0" applyNumberFormat="0" applyBorder="0" applyAlignment="0" applyProtection="0"/>
    <xf numFmtId="0" fontId="28" fillId="11" borderId="0" applyNumberFormat="0" applyBorder="0" applyAlignment="0" applyProtection="0"/>
    <xf numFmtId="0" fontId="16" fillId="12" borderId="0" applyNumberFormat="0" applyBorder="0" applyAlignment="0" applyProtection="0"/>
    <xf numFmtId="0" fontId="22"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2" fillId="8" borderId="0" applyNumberFormat="0" applyBorder="0" applyAlignment="0" applyProtection="0"/>
    <xf numFmtId="0" fontId="16" fillId="0" borderId="0" applyProtection="0">
      <alignment vertical="center"/>
    </xf>
    <xf numFmtId="0" fontId="22"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2" fillId="16" borderId="0" applyNumberFormat="0" applyBorder="0" applyAlignment="0" applyProtection="0"/>
    <xf numFmtId="0" fontId="0" fillId="0" borderId="0">
      <alignment vertical="center"/>
      <protection/>
    </xf>
    <xf numFmtId="0" fontId="1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6" fillId="4" borderId="0" applyNumberFormat="0" applyBorder="0" applyAlignment="0" applyProtection="0"/>
    <xf numFmtId="0" fontId="22" fillId="4" borderId="0" applyNumberFormat="0" applyBorder="0" applyAlignment="0" applyProtection="0"/>
    <xf numFmtId="0" fontId="0" fillId="0" borderId="0">
      <alignment vertical="center"/>
      <protection/>
    </xf>
    <xf numFmtId="0" fontId="34" fillId="0" borderId="0">
      <alignment/>
      <protection/>
    </xf>
  </cellStyleXfs>
  <cellXfs count="52">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0" fillId="2" borderId="0" xfId="0" applyFont="1" applyFill="1" applyAlignment="1">
      <alignment vertical="center"/>
    </xf>
    <xf numFmtId="0" fontId="0" fillId="0"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applyAlignment="1">
      <alignment horizontal="center" vertical="center"/>
    </xf>
    <xf numFmtId="0" fontId="3" fillId="0" borderId="0" xfId="0" applyFont="1" applyAlignment="1">
      <alignment vertical="center"/>
    </xf>
    <xf numFmtId="0" fontId="7"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Alignment="1">
      <alignment vertical="center"/>
    </xf>
    <xf numFmtId="0" fontId="9" fillId="2" borderId="0" xfId="0" applyFont="1" applyFill="1" applyAlignment="1">
      <alignment horizontal="center" vertical="center"/>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176" fontId="3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38" fillId="2" borderId="10" xfId="0" applyFont="1" applyFill="1" applyBorder="1" applyAlignment="1">
      <alignment horizontal="center" vertical="center" wrapText="1"/>
    </xf>
    <xf numFmtId="0" fontId="8" fillId="2" borderId="10" xfId="0" applyFont="1" applyFill="1" applyBorder="1" applyAlignment="1">
      <alignment horizontal="justify" vertical="center" wrapText="1"/>
    </xf>
    <xf numFmtId="0" fontId="14" fillId="2" borderId="0" xfId="0" applyFont="1" applyFill="1" applyAlignment="1">
      <alignment vertical="center"/>
    </xf>
    <xf numFmtId="0" fontId="8" fillId="0"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9" fillId="2" borderId="10"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0" fillId="0" borderId="0" xfId="0" applyFill="1" applyAlignment="1">
      <alignment vertical="center"/>
    </xf>
    <xf numFmtId="0" fontId="7" fillId="0" borderId="0" xfId="0" applyFont="1" applyFill="1" applyAlignment="1">
      <alignment horizontal="center" vertical="center"/>
    </xf>
    <xf numFmtId="14" fontId="9" fillId="0" borderId="0" xfId="0" applyNumberFormat="1" applyFont="1" applyFill="1" applyAlignment="1">
      <alignment horizontal="center" vertical="center"/>
    </xf>
    <xf numFmtId="0" fontId="9"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0" fillId="2" borderId="0" xfId="0" applyFont="1" applyFill="1" applyAlignment="1">
      <alignment horizontal="left" vertical="center"/>
    </xf>
    <xf numFmtId="0" fontId="0" fillId="0" borderId="0" xfId="0" applyFont="1" applyFill="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74"/>
  <sheetViews>
    <sheetView tabSelected="1" workbookViewId="0" topLeftCell="A1">
      <pane xSplit="2" ySplit="7" topLeftCell="C23" activePane="bottomRight" state="frozen"/>
      <selection pane="bottomRight" activeCell="A2" sqref="A2:S2"/>
    </sheetView>
  </sheetViews>
  <sheetFormatPr defaultColWidth="9.00390625" defaultRowHeight="14.25"/>
  <cols>
    <col min="1" max="1" width="6.00390625" style="3" customWidth="1"/>
    <col min="2" max="2" width="19.25390625" style="4" customWidth="1"/>
    <col min="3" max="3" width="5.00390625" style="4" customWidth="1"/>
    <col min="4" max="4" width="8.375" style="4" customWidth="1"/>
    <col min="5" max="5" width="14.875" style="4" customWidth="1"/>
    <col min="6" max="6" width="29.50390625" style="4" customWidth="1"/>
    <col min="7" max="7" width="8.25390625" style="4" customWidth="1"/>
    <col min="8" max="8" width="9.875" style="4" customWidth="1"/>
    <col min="9" max="9" width="7.00390625" style="4" customWidth="1"/>
    <col min="10" max="10" width="6.875" style="4" customWidth="1"/>
    <col min="11" max="11" width="6.625" style="4" customWidth="1"/>
    <col min="12" max="12" width="6.125" style="4" customWidth="1"/>
    <col min="13" max="13" width="9.25390625" style="4" customWidth="1"/>
    <col min="14" max="14" width="8.00390625" style="4" customWidth="1"/>
    <col min="15" max="15" width="7.75390625" style="4" customWidth="1"/>
    <col min="16" max="16" width="29.125" style="4" customWidth="1"/>
    <col min="17" max="18" width="7.00390625" style="4" customWidth="1"/>
    <col min="19" max="19" width="30.00390625" style="5" customWidth="1"/>
    <col min="20" max="20" width="5.25390625" style="4" customWidth="1"/>
    <col min="21" max="252" width="9.00390625" style="4" customWidth="1"/>
  </cols>
  <sheetData>
    <row r="1" spans="1:19" ht="20.25">
      <c r="A1" s="6" t="s">
        <v>0</v>
      </c>
      <c r="B1" s="7"/>
      <c r="C1" s="7"/>
      <c r="D1" s="7"/>
      <c r="E1" s="8"/>
      <c r="H1" s="9"/>
      <c r="I1" s="37"/>
      <c r="J1" s="37"/>
      <c r="S1" s="45"/>
    </row>
    <row r="2" spans="1:19" s="1" customFormat="1" ht="21" customHeight="1">
      <c r="A2" s="10" t="s">
        <v>1</v>
      </c>
      <c r="B2" s="10"/>
      <c r="C2" s="10"/>
      <c r="D2" s="10"/>
      <c r="E2" s="10"/>
      <c r="F2" s="10"/>
      <c r="G2" s="10"/>
      <c r="H2" s="10"/>
      <c r="I2" s="10"/>
      <c r="J2" s="10"/>
      <c r="K2" s="10"/>
      <c r="L2" s="10"/>
      <c r="M2" s="10"/>
      <c r="N2" s="10"/>
      <c r="O2" s="10"/>
      <c r="P2" s="10"/>
      <c r="Q2" s="10"/>
      <c r="R2" s="10"/>
      <c r="S2" s="46"/>
    </row>
    <row r="3" spans="1:19" s="2" customFormat="1" ht="13.5" customHeight="1">
      <c r="A3" s="11" t="s">
        <v>2</v>
      </c>
      <c r="B3" s="12"/>
      <c r="C3" s="13"/>
      <c r="D3" s="13"/>
      <c r="E3" s="13"/>
      <c r="F3" s="14"/>
      <c r="G3" s="14"/>
      <c r="H3" s="15"/>
      <c r="I3" s="15"/>
      <c r="J3" s="15"/>
      <c r="K3" s="15"/>
      <c r="L3" s="15"/>
      <c r="M3" s="15"/>
      <c r="N3" s="15"/>
      <c r="O3" s="15"/>
      <c r="P3" s="15"/>
      <c r="Q3" s="15"/>
      <c r="R3" s="15"/>
      <c r="S3" s="47"/>
    </row>
    <row r="4" spans="1:19" s="2" customFormat="1" ht="39" customHeight="1">
      <c r="A4" s="16" t="s">
        <v>3</v>
      </c>
      <c r="B4" s="17" t="s">
        <v>4</v>
      </c>
      <c r="C4" s="17" t="s">
        <v>5</v>
      </c>
      <c r="D4" s="18" t="s">
        <v>6</v>
      </c>
      <c r="E4" s="19" t="s">
        <v>7</v>
      </c>
      <c r="F4" s="17" t="s">
        <v>8</v>
      </c>
      <c r="G4" s="17" t="s">
        <v>9</v>
      </c>
      <c r="H4" s="20" t="s">
        <v>10</v>
      </c>
      <c r="I4" s="20"/>
      <c r="J4" s="20"/>
      <c r="K4" s="38"/>
      <c r="L4" s="17" t="s">
        <v>11</v>
      </c>
      <c r="M4" s="17"/>
      <c r="N4" s="17"/>
      <c r="O4" s="17"/>
      <c r="P4" s="39" t="s">
        <v>12</v>
      </c>
      <c r="Q4" s="16" t="s">
        <v>13</v>
      </c>
      <c r="R4" s="16" t="s">
        <v>14</v>
      </c>
      <c r="S4" s="17" t="s">
        <v>15</v>
      </c>
    </row>
    <row r="5" spans="1:19" s="2" customFormat="1" ht="42" customHeight="1">
      <c r="A5" s="16"/>
      <c r="B5" s="17"/>
      <c r="C5" s="17"/>
      <c r="D5" s="21"/>
      <c r="E5" s="22"/>
      <c r="F5" s="17"/>
      <c r="G5" s="17"/>
      <c r="H5" s="23" t="s">
        <v>16</v>
      </c>
      <c r="I5" s="19" t="s">
        <v>17</v>
      </c>
      <c r="J5" s="19" t="s">
        <v>18</v>
      </c>
      <c r="K5" s="19" t="s">
        <v>19</v>
      </c>
      <c r="L5" s="17" t="s">
        <v>20</v>
      </c>
      <c r="M5" s="17"/>
      <c r="N5" s="17" t="s">
        <v>21</v>
      </c>
      <c r="O5" s="17"/>
      <c r="P5" s="40"/>
      <c r="Q5" s="16"/>
      <c r="R5" s="16"/>
      <c r="S5" s="17"/>
    </row>
    <row r="6" spans="1:19" s="2" customFormat="1" ht="25.5" customHeight="1">
      <c r="A6" s="16"/>
      <c r="B6" s="17"/>
      <c r="C6" s="17"/>
      <c r="D6" s="24"/>
      <c r="E6" s="25"/>
      <c r="F6" s="17"/>
      <c r="G6" s="17"/>
      <c r="H6" s="26"/>
      <c r="I6" s="25"/>
      <c r="J6" s="25"/>
      <c r="K6" s="25"/>
      <c r="L6" s="17" t="s">
        <v>22</v>
      </c>
      <c r="M6" s="17" t="s">
        <v>23</v>
      </c>
      <c r="N6" s="17" t="s">
        <v>24</v>
      </c>
      <c r="O6" s="17" t="s">
        <v>25</v>
      </c>
      <c r="P6" s="41"/>
      <c r="Q6" s="16"/>
      <c r="R6" s="16"/>
      <c r="S6" s="17"/>
    </row>
    <row r="7" spans="1:19" s="2" customFormat="1" ht="18" customHeight="1">
      <c r="A7" s="16"/>
      <c r="B7" s="17" t="s">
        <v>26</v>
      </c>
      <c r="C7" s="17"/>
      <c r="D7" s="17"/>
      <c r="E7" s="17">
        <f>E8+E23+E29+E33+E36+E39+E46+E51+E53+E57+E60+E62+E64</f>
        <v>35</v>
      </c>
      <c r="F7" s="27">
        <f>(H8+H23+H29+H36+H46)/H7*100</f>
        <v>56.993042180032006</v>
      </c>
      <c r="G7" s="28"/>
      <c r="H7" s="17">
        <f aca="true" t="shared" si="0" ref="H7:O7">H8+H23+H29+H33+H36+H39+H46+H51+H53+H57+H60+H62+H64</f>
        <v>15700.32</v>
      </c>
      <c r="I7" s="17">
        <f t="shared" si="0"/>
        <v>0</v>
      </c>
      <c r="J7" s="17">
        <f t="shared" si="0"/>
        <v>0</v>
      </c>
      <c r="K7" s="17">
        <f t="shared" si="0"/>
        <v>52</v>
      </c>
      <c r="L7" s="17">
        <f t="shared" si="0"/>
        <v>864</v>
      </c>
      <c r="M7" s="42">
        <f t="shared" si="0"/>
        <v>15700.318000000001</v>
      </c>
      <c r="N7" s="17">
        <f t="shared" si="0"/>
        <v>15335</v>
      </c>
      <c r="O7" s="17">
        <f t="shared" si="0"/>
        <v>50260</v>
      </c>
      <c r="P7" s="16"/>
      <c r="Q7" s="30"/>
      <c r="R7" s="30"/>
      <c r="S7" s="28"/>
    </row>
    <row r="8" spans="1:19" s="2" customFormat="1" ht="15" customHeight="1">
      <c r="A8" s="16" t="s">
        <v>27</v>
      </c>
      <c r="B8" s="29" t="s">
        <v>28</v>
      </c>
      <c r="C8" s="29"/>
      <c r="D8" s="29"/>
      <c r="E8" s="17">
        <v>13</v>
      </c>
      <c r="F8" s="28"/>
      <c r="G8" s="28"/>
      <c r="H8" s="28">
        <f aca="true" t="shared" si="1" ref="H8:O8">SUM(H9:H22)</f>
        <v>2338.84</v>
      </c>
      <c r="I8" s="28">
        <f t="shared" si="1"/>
        <v>0</v>
      </c>
      <c r="J8" s="28">
        <f t="shared" si="1"/>
        <v>0</v>
      </c>
      <c r="K8" s="28">
        <f t="shared" si="1"/>
        <v>52</v>
      </c>
      <c r="L8" s="28">
        <f t="shared" si="1"/>
        <v>302</v>
      </c>
      <c r="M8" s="28">
        <f t="shared" si="1"/>
        <v>2338.84</v>
      </c>
      <c r="N8" s="28">
        <f t="shared" si="1"/>
        <v>4615</v>
      </c>
      <c r="O8" s="28">
        <f t="shared" si="1"/>
        <v>17169</v>
      </c>
      <c r="P8" s="30"/>
      <c r="Q8" s="30"/>
      <c r="R8" s="30"/>
      <c r="S8" s="28"/>
    </row>
    <row r="9" spans="1:19" s="2" customFormat="1" ht="108" customHeight="1">
      <c r="A9" s="30">
        <v>1</v>
      </c>
      <c r="B9" s="31" t="s">
        <v>29</v>
      </c>
      <c r="C9" s="28" t="s">
        <v>30</v>
      </c>
      <c r="D9" s="28" t="s">
        <v>31</v>
      </c>
      <c r="E9" s="31" t="s">
        <v>32</v>
      </c>
      <c r="F9" s="31" t="s">
        <v>33</v>
      </c>
      <c r="G9" s="28"/>
      <c r="H9" s="32">
        <v>276.06</v>
      </c>
      <c r="I9" s="28">
        <v>0</v>
      </c>
      <c r="J9" s="28">
        <v>0</v>
      </c>
      <c r="K9" s="28">
        <v>0</v>
      </c>
      <c r="L9" s="28">
        <v>60</v>
      </c>
      <c r="M9" s="28">
        <f>H9</f>
        <v>276.06</v>
      </c>
      <c r="N9" s="28">
        <v>263</v>
      </c>
      <c r="O9" s="28">
        <v>1036</v>
      </c>
      <c r="P9" s="43" t="s">
        <v>34</v>
      </c>
      <c r="Q9" s="30" t="s">
        <v>35</v>
      </c>
      <c r="R9" s="30" t="s">
        <v>36</v>
      </c>
      <c r="S9" s="28" t="s">
        <v>37</v>
      </c>
    </row>
    <row r="10" spans="1:19" s="2" customFormat="1" ht="84" customHeight="1">
      <c r="A10" s="30">
        <v>2</v>
      </c>
      <c r="B10" s="31" t="s">
        <v>38</v>
      </c>
      <c r="C10" s="28" t="s">
        <v>30</v>
      </c>
      <c r="D10" s="28"/>
      <c r="E10" s="31" t="s">
        <v>32</v>
      </c>
      <c r="F10" s="31" t="s">
        <v>39</v>
      </c>
      <c r="G10" s="28"/>
      <c r="H10" s="28">
        <v>197.37</v>
      </c>
      <c r="I10" s="28">
        <v>0</v>
      </c>
      <c r="J10" s="28">
        <v>0</v>
      </c>
      <c r="K10" s="28">
        <v>0</v>
      </c>
      <c r="L10" s="28">
        <v>60</v>
      </c>
      <c r="M10" s="28">
        <v>197.37</v>
      </c>
      <c r="N10" s="28">
        <v>324</v>
      </c>
      <c r="O10" s="28">
        <v>1395</v>
      </c>
      <c r="P10" s="43" t="s">
        <v>40</v>
      </c>
      <c r="Q10" s="30" t="s">
        <v>35</v>
      </c>
      <c r="R10" s="30" t="s">
        <v>36</v>
      </c>
      <c r="S10" s="28" t="s">
        <v>37</v>
      </c>
    </row>
    <row r="11" spans="1:19" s="2" customFormat="1" ht="39.75" customHeight="1">
      <c r="A11" s="30">
        <v>3</v>
      </c>
      <c r="B11" s="31" t="s">
        <v>41</v>
      </c>
      <c r="C11" s="28" t="s">
        <v>30</v>
      </c>
      <c r="D11" s="28"/>
      <c r="E11" s="31" t="s">
        <v>42</v>
      </c>
      <c r="F11" s="31" t="s">
        <v>43</v>
      </c>
      <c r="G11" s="28"/>
      <c r="H11" s="28">
        <v>115.3</v>
      </c>
      <c r="I11" s="28">
        <v>0</v>
      </c>
      <c r="J11" s="28">
        <v>0</v>
      </c>
      <c r="K11" s="28">
        <v>0</v>
      </c>
      <c r="L11" s="28">
        <v>23</v>
      </c>
      <c r="M11" s="28">
        <v>115.3</v>
      </c>
      <c r="N11" s="28">
        <v>10</v>
      </c>
      <c r="O11" s="28">
        <v>43</v>
      </c>
      <c r="P11" s="43" t="s">
        <v>44</v>
      </c>
      <c r="Q11" s="30" t="s">
        <v>35</v>
      </c>
      <c r="R11" s="30" t="s">
        <v>36</v>
      </c>
      <c r="S11" s="28" t="s">
        <v>37</v>
      </c>
    </row>
    <row r="12" spans="1:19" s="2" customFormat="1" ht="93" customHeight="1">
      <c r="A12" s="30">
        <v>4</v>
      </c>
      <c r="B12" s="31" t="s">
        <v>45</v>
      </c>
      <c r="C12" s="28" t="s">
        <v>30</v>
      </c>
      <c r="D12" s="28"/>
      <c r="E12" s="31" t="s">
        <v>46</v>
      </c>
      <c r="F12" s="31" t="s">
        <v>47</v>
      </c>
      <c r="G12" s="28"/>
      <c r="H12" s="28">
        <v>13</v>
      </c>
      <c r="I12" s="28">
        <v>0</v>
      </c>
      <c r="J12" s="28">
        <v>0</v>
      </c>
      <c r="K12" s="28">
        <v>0</v>
      </c>
      <c r="L12" s="28">
        <v>2</v>
      </c>
      <c r="M12" s="28">
        <v>13</v>
      </c>
      <c r="N12" s="28">
        <v>16</v>
      </c>
      <c r="O12" s="28">
        <v>64</v>
      </c>
      <c r="P12" s="43" t="s">
        <v>48</v>
      </c>
      <c r="Q12" s="30" t="s">
        <v>49</v>
      </c>
      <c r="R12" s="30" t="s">
        <v>36</v>
      </c>
      <c r="S12" s="28" t="s">
        <v>50</v>
      </c>
    </row>
    <row r="13" spans="1:19" s="2" customFormat="1" ht="60.75" customHeight="1">
      <c r="A13" s="30">
        <v>5</v>
      </c>
      <c r="B13" s="31" t="s">
        <v>51</v>
      </c>
      <c r="C13" s="28" t="s">
        <v>30</v>
      </c>
      <c r="D13" s="28"/>
      <c r="E13" s="31" t="s">
        <v>52</v>
      </c>
      <c r="F13" s="31" t="s">
        <v>53</v>
      </c>
      <c r="G13" s="28"/>
      <c r="H13" s="28">
        <v>300</v>
      </c>
      <c r="I13" s="28"/>
      <c r="J13" s="28"/>
      <c r="K13" s="28"/>
      <c r="L13" s="28">
        <v>1</v>
      </c>
      <c r="M13" s="28">
        <v>300</v>
      </c>
      <c r="N13" s="28">
        <v>30</v>
      </c>
      <c r="O13" s="28">
        <v>120</v>
      </c>
      <c r="P13" s="43" t="s">
        <v>54</v>
      </c>
      <c r="Q13" s="30" t="s">
        <v>55</v>
      </c>
      <c r="R13" s="30" t="s">
        <v>55</v>
      </c>
      <c r="S13" s="28" t="s">
        <v>56</v>
      </c>
    </row>
    <row r="14" spans="1:19" s="2" customFormat="1" ht="84.75" customHeight="1">
      <c r="A14" s="30">
        <v>6</v>
      </c>
      <c r="B14" s="31" t="s">
        <v>57</v>
      </c>
      <c r="C14" s="28" t="s">
        <v>30</v>
      </c>
      <c r="D14" s="28"/>
      <c r="E14" s="31" t="s">
        <v>58</v>
      </c>
      <c r="F14" s="31" t="s">
        <v>59</v>
      </c>
      <c r="G14" s="28"/>
      <c r="H14" s="28">
        <v>300</v>
      </c>
      <c r="I14" s="28"/>
      <c r="J14" s="28"/>
      <c r="K14" s="28"/>
      <c r="L14" s="28">
        <v>1</v>
      </c>
      <c r="M14" s="28">
        <f>H14</f>
        <v>300</v>
      </c>
      <c r="N14" s="28">
        <v>30</v>
      </c>
      <c r="O14" s="28">
        <v>114</v>
      </c>
      <c r="P14" s="43" t="s">
        <v>60</v>
      </c>
      <c r="Q14" s="30" t="s">
        <v>55</v>
      </c>
      <c r="R14" s="30" t="s">
        <v>55</v>
      </c>
      <c r="S14" s="28" t="s">
        <v>56</v>
      </c>
    </row>
    <row r="15" spans="1:19" s="2" customFormat="1" ht="99" customHeight="1">
      <c r="A15" s="30">
        <v>7</v>
      </c>
      <c r="B15" s="31" t="s">
        <v>61</v>
      </c>
      <c r="C15" s="28" t="s">
        <v>30</v>
      </c>
      <c r="D15" s="28"/>
      <c r="E15" s="31" t="s">
        <v>32</v>
      </c>
      <c r="F15" s="31" t="s">
        <v>62</v>
      </c>
      <c r="G15" s="28"/>
      <c r="H15" s="28">
        <v>45</v>
      </c>
      <c r="I15" s="28"/>
      <c r="J15" s="28"/>
      <c r="K15" s="28"/>
      <c r="L15" s="28">
        <v>20</v>
      </c>
      <c r="M15" s="28">
        <v>45</v>
      </c>
      <c r="N15" s="28">
        <v>60</v>
      </c>
      <c r="O15" s="28">
        <v>210</v>
      </c>
      <c r="P15" s="43" t="s">
        <v>63</v>
      </c>
      <c r="Q15" s="30" t="s">
        <v>36</v>
      </c>
      <c r="R15" s="30" t="s">
        <v>36</v>
      </c>
      <c r="S15" s="28" t="s">
        <v>64</v>
      </c>
    </row>
    <row r="16" spans="1:19" s="2" customFormat="1" ht="106.5" customHeight="1">
      <c r="A16" s="30">
        <v>8</v>
      </c>
      <c r="B16" s="31" t="s">
        <v>65</v>
      </c>
      <c r="C16" s="28" t="s">
        <v>30</v>
      </c>
      <c r="D16" s="28"/>
      <c r="E16" s="31" t="s">
        <v>66</v>
      </c>
      <c r="F16" s="31" t="s">
        <v>67</v>
      </c>
      <c r="G16" s="28"/>
      <c r="H16" s="28">
        <v>133</v>
      </c>
      <c r="I16" s="28"/>
      <c r="J16" s="28"/>
      <c r="K16" s="28"/>
      <c r="L16" s="28">
        <v>62</v>
      </c>
      <c r="M16" s="28">
        <f>H16</f>
        <v>133</v>
      </c>
      <c r="N16" s="28">
        <v>1227</v>
      </c>
      <c r="O16" s="28">
        <v>4205</v>
      </c>
      <c r="P16" s="43" t="s">
        <v>68</v>
      </c>
      <c r="Q16" s="30" t="s">
        <v>36</v>
      </c>
      <c r="R16" s="30" t="s">
        <v>36</v>
      </c>
      <c r="S16" s="28" t="s">
        <v>69</v>
      </c>
    </row>
    <row r="17" spans="1:19" s="2" customFormat="1" ht="42" customHeight="1">
      <c r="A17" s="30">
        <v>9</v>
      </c>
      <c r="B17" s="33" t="s">
        <v>70</v>
      </c>
      <c r="C17" s="28" t="s">
        <v>30</v>
      </c>
      <c r="D17" s="28" t="s">
        <v>31</v>
      </c>
      <c r="E17" s="31" t="s">
        <v>71</v>
      </c>
      <c r="F17" s="33" t="s">
        <v>72</v>
      </c>
      <c r="G17" s="28"/>
      <c r="H17" s="28">
        <v>30</v>
      </c>
      <c r="I17" s="28"/>
      <c r="J17" s="28"/>
      <c r="K17" s="28"/>
      <c r="L17" s="28">
        <v>1</v>
      </c>
      <c r="M17" s="28">
        <f>H17</f>
        <v>30</v>
      </c>
      <c r="N17" s="28">
        <v>680</v>
      </c>
      <c r="O17" s="28">
        <v>2800</v>
      </c>
      <c r="P17" s="43" t="s">
        <v>73</v>
      </c>
      <c r="Q17" s="30" t="s">
        <v>74</v>
      </c>
      <c r="R17" s="30" t="s">
        <v>36</v>
      </c>
      <c r="S17" s="28" t="s">
        <v>75</v>
      </c>
    </row>
    <row r="18" spans="1:19" s="2" customFormat="1" ht="48" customHeight="1">
      <c r="A18" s="30">
        <v>10</v>
      </c>
      <c r="B18" s="31" t="s">
        <v>76</v>
      </c>
      <c r="C18" s="28" t="s">
        <v>30</v>
      </c>
      <c r="D18" s="28"/>
      <c r="E18" s="31" t="s">
        <v>77</v>
      </c>
      <c r="F18" s="31" t="s">
        <v>78</v>
      </c>
      <c r="G18" s="28"/>
      <c r="H18" s="28">
        <v>78.27</v>
      </c>
      <c r="I18" s="28"/>
      <c r="J18" s="28"/>
      <c r="K18" s="28"/>
      <c r="L18" s="28">
        <v>1</v>
      </c>
      <c r="M18" s="28">
        <v>78.27</v>
      </c>
      <c r="N18" s="28">
        <v>36</v>
      </c>
      <c r="O18" s="28">
        <v>127</v>
      </c>
      <c r="P18" s="43" t="s">
        <v>79</v>
      </c>
      <c r="Q18" s="30" t="s">
        <v>55</v>
      </c>
      <c r="R18" s="30" t="s">
        <v>55</v>
      </c>
      <c r="S18" s="28" t="s">
        <v>80</v>
      </c>
    </row>
    <row r="19" spans="1:19" s="2" customFormat="1" ht="123" customHeight="1">
      <c r="A19" s="30">
        <v>11</v>
      </c>
      <c r="B19" s="31" t="s">
        <v>81</v>
      </c>
      <c r="C19" s="28" t="s">
        <v>30</v>
      </c>
      <c r="D19" s="28" t="s">
        <v>31</v>
      </c>
      <c r="E19" s="31" t="s">
        <v>82</v>
      </c>
      <c r="F19" s="31" t="s">
        <v>83</v>
      </c>
      <c r="G19" s="28"/>
      <c r="H19" s="32">
        <v>225.13</v>
      </c>
      <c r="I19" s="28"/>
      <c r="J19" s="28"/>
      <c r="K19" s="28"/>
      <c r="L19" s="28">
        <v>1</v>
      </c>
      <c r="M19" s="28">
        <f>H19</f>
        <v>225.13</v>
      </c>
      <c r="N19" s="28">
        <v>652</v>
      </c>
      <c r="O19" s="28">
        <v>2670</v>
      </c>
      <c r="P19" s="43" t="s">
        <v>84</v>
      </c>
      <c r="Q19" s="30" t="s">
        <v>85</v>
      </c>
      <c r="R19" s="30" t="s">
        <v>86</v>
      </c>
      <c r="S19" s="28" t="s">
        <v>87</v>
      </c>
    </row>
    <row r="20" spans="1:19" s="2" customFormat="1" ht="72.75" customHeight="1">
      <c r="A20" s="30">
        <v>12</v>
      </c>
      <c r="B20" s="31" t="s">
        <v>88</v>
      </c>
      <c r="C20" s="28" t="s">
        <v>30</v>
      </c>
      <c r="D20" s="28"/>
      <c r="E20" s="31" t="s">
        <v>32</v>
      </c>
      <c r="F20" s="31" t="s">
        <v>89</v>
      </c>
      <c r="G20" s="28"/>
      <c r="H20" s="28">
        <v>567.71</v>
      </c>
      <c r="I20" s="28"/>
      <c r="J20" s="28"/>
      <c r="K20" s="28"/>
      <c r="L20" s="28">
        <v>69</v>
      </c>
      <c r="M20" s="28">
        <f>H20</f>
        <v>567.71</v>
      </c>
      <c r="N20" s="28">
        <v>1227</v>
      </c>
      <c r="O20" s="28">
        <v>4205</v>
      </c>
      <c r="P20" s="43" t="s">
        <v>90</v>
      </c>
      <c r="Q20" s="30" t="s">
        <v>86</v>
      </c>
      <c r="R20" s="30" t="s">
        <v>86</v>
      </c>
      <c r="S20" s="28" t="s">
        <v>91</v>
      </c>
    </row>
    <row r="21" spans="1:19" s="2" customFormat="1" ht="96" customHeight="1">
      <c r="A21" s="30">
        <v>13</v>
      </c>
      <c r="B21" s="31" t="s">
        <v>92</v>
      </c>
      <c r="C21" s="28" t="s">
        <v>30</v>
      </c>
      <c r="D21" s="28"/>
      <c r="E21" s="31" t="s">
        <v>93</v>
      </c>
      <c r="F21" s="31" t="s">
        <v>94</v>
      </c>
      <c r="G21" s="28"/>
      <c r="H21" s="28">
        <v>58</v>
      </c>
      <c r="I21" s="28"/>
      <c r="J21" s="28"/>
      <c r="K21" s="28">
        <v>52</v>
      </c>
      <c r="L21" s="28">
        <v>1</v>
      </c>
      <c r="M21" s="28">
        <v>58</v>
      </c>
      <c r="N21" s="28">
        <v>60</v>
      </c>
      <c r="O21" s="28">
        <v>180</v>
      </c>
      <c r="P21" s="43" t="s">
        <v>95</v>
      </c>
      <c r="Q21" s="30" t="s">
        <v>96</v>
      </c>
      <c r="R21" s="30" t="s">
        <v>36</v>
      </c>
      <c r="S21" s="28" t="s">
        <v>97</v>
      </c>
    </row>
    <row r="22" spans="1:19" s="2" customFormat="1" ht="15" customHeight="1">
      <c r="A22" s="16"/>
      <c r="B22" s="31" t="s">
        <v>98</v>
      </c>
      <c r="C22" s="31"/>
      <c r="D22" s="31"/>
      <c r="E22" s="31"/>
      <c r="F22" s="28"/>
      <c r="G22" s="28"/>
      <c r="H22" s="28"/>
      <c r="I22" s="28"/>
      <c r="J22" s="28"/>
      <c r="K22" s="28"/>
      <c r="L22" s="28"/>
      <c r="M22" s="28"/>
      <c r="N22" s="28"/>
      <c r="O22" s="28"/>
      <c r="P22" s="43"/>
      <c r="Q22" s="30"/>
      <c r="R22" s="30"/>
      <c r="S22" s="28"/>
    </row>
    <row r="23" spans="1:19" s="2" customFormat="1" ht="15" customHeight="1">
      <c r="A23" s="16" t="s">
        <v>99</v>
      </c>
      <c r="B23" s="29" t="s">
        <v>100</v>
      </c>
      <c r="C23" s="29"/>
      <c r="D23" s="29"/>
      <c r="E23" s="17">
        <v>4</v>
      </c>
      <c r="F23" s="28"/>
      <c r="G23" s="28"/>
      <c r="H23" s="28">
        <f aca="true" t="shared" si="2" ref="H23:O23">SUM(H24:H28)</f>
        <v>1323.53</v>
      </c>
      <c r="I23" s="28">
        <f t="shared" si="2"/>
        <v>0</v>
      </c>
      <c r="J23" s="28">
        <f t="shared" si="2"/>
        <v>0</v>
      </c>
      <c r="K23" s="28">
        <f t="shared" si="2"/>
        <v>0</v>
      </c>
      <c r="L23" s="28">
        <f t="shared" si="2"/>
        <v>66</v>
      </c>
      <c r="M23" s="28">
        <f t="shared" si="2"/>
        <v>1323.528</v>
      </c>
      <c r="N23" s="28">
        <f t="shared" si="2"/>
        <v>1403</v>
      </c>
      <c r="O23" s="28">
        <f t="shared" si="2"/>
        <v>5141</v>
      </c>
      <c r="P23" s="30"/>
      <c r="Q23" s="30"/>
      <c r="R23" s="30"/>
      <c r="S23" s="28"/>
    </row>
    <row r="24" spans="1:19" s="2" customFormat="1" ht="69" customHeight="1">
      <c r="A24" s="30">
        <v>1</v>
      </c>
      <c r="B24" s="31" t="s">
        <v>101</v>
      </c>
      <c r="C24" s="28" t="s">
        <v>30</v>
      </c>
      <c r="D24" s="28"/>
      <c r="E24" s="31" t="s">
        <v>102</v>
      </c>
      <c r="F24" s="31" t="s">
        <v>103</v>
      </c>
      <c r="G24" s="28" t="s">
        <v>104</v>
      </c>
      <c r="H24" s="28">
        <v>3.53</v>
      </c>
      <c r="I24" s="28"/>
      <c r="J24" s="28"/>
      <c r="K24" s="28"/>
      <c r="L24" s="28">
        <v>9</v>
      </c>
      <c r="M24" s="28">
        <v>3.528</v>
      </c>
      <c r="N24" s="28">
        <v>7</v>
      </c>
      <c r="O24" s="28">
        <v>23</v>
      </c>
      <c r="P24" s="43" t="s">
        <v>105</v>
      </c>
      <c r="Q24" s="30" t="s">
        <v>36</v>
      </c>
      <c r="R24" s="30" t="s">
        <v>36</v>
      </c>
      <c r="S24" s="28" t="s">
        <v>106</v>
      </c>
    </row>
    <row r="25" spans="1:19" s="2" customFormat="1" ht="75.75" customHeight="1">
      <c r="A25" s="30">
        <v>2</v>
      </c>
      <c r="B25" s="31" t="s">
        <v>107</v>
      </c>
      <c r="C25" s="28" t="s">
        <v>30</v>
      </c>
      <c r="D25" s="28" t="s">
        <v>31</v>
      </c>
      <c r="E25" s="31" t="s">
        <v>102</v>
      </c>
      <c r="F25" s="33" t="s">
        <v>108</v>
      </c>
      <c r="G25" s="28"/>
      <c r="H25" s="28">
        <v>70</v>
      </c>
      <c r="I25" s="28"/>
      <c r="J25" s="28"/>
      <c r="K25" s="28"/>
      <c r="L25" s="28">
        <v>45</v>
      </c>
      <c r="M25" s="28">
        <v>70</v>
      </c>
      <c r="N25" s="28">
        <v>756</v>
      </c>
      <c r="O25" s="28">
        <v>2646</v>
      </c>
      <c r="P25" s="43" t="s">
        <v>109</v>
      </c>
      <c r="Q25" s="30" t="s">
        <v>36</v>
      </c>
      <c r="R25" s="30" t="s">
        <v>36</v>
      </c>
      <c r="S25" s="28" t="s">
        <v>106</v>
      </c>
    </row>
    <row r="26" spans="1:19" s="2" customFormat="1" ht="120" customHeight="1">
      <c r="A26" s="30">
        <v>3</v>
      </c>
      <c r="B26" s="31" t="s">
        <v>110</v>
      </c>
      <c r="C26" s="28" t="s">
        <v>30</v>
      </c>
      <c r="D26" s="28" t="s">
        <v>31</v>
      </c>
      <c r="E26" s="31" t="s">
        <v>111</v>
      </c>
      <c r="F26" s="33" t="s">
        <v>112</v>
      </c>
      <c r="G26" s="28"/>
      <c r="H26" s="28">
        <v>500</v>
      </c>
      <c r="I26" s="28"/>
      <c r="J26" s="28"/>
      <c r="K26" s="28"/>
      <c r="L26" s="28">
        <v>3</v>
      </c>
      <c r="M26" s="28">
        <f>H26</f>
        <v>500</v>
      </c>
      <c r="N26" s="28">
        <v>280</v>
      </c>
      <c r="O26" s="28">
        <v>980</v>
      </c>
      <c r="P26" s="44" t="s">
        <v>113</v>
      </c>
      <c r="Q26" s="30" t="s">
        <v>114</v>
      </c>
      <c r="R26" s="30" t="s">
        <v>36</v>
      </c>
      <c r="S26" s="28" t="s">
        <v>115</v>
      </c>
    </row>
    <row r="27" spans="1:19" s="2" customFormat="1" ht="186" customHeight="1">
      <c r="A27" s="30">
        <v>4</v>
      </c>
      <c r="B27" s="31" t="s">
        <v>116</v>
      </c>
      <c r="C27" s="28" t="s">
        <v>30</v>
      </c>
      <c r="D27" s="28"/>
      <c r="E27" s="31" t="s">
        <v>117</v>
      </c>
      <c r="F27" s="34" t="s">
        <v>118</v>
      </c>
      <c r="G27" s="28"/>
      <c r="H27" s="28">
        <v>750</v>
      </c>
      <c r="I27" s="28"/>
      <c r="J27" s="28"/>
      <c r="K27" s="28"/>
      <c r="L27" s="28">
        <v>9</v>
      </c>
      <c r="M27" s="28">
        <v>750</v>
      </c>
      <c r="N27" s="28">
        <v>360</v>
      </c>
      <c r="O27" s="28">
        <v>1492</v>
      </c>
      <c r="P27" s="43" t="s">
        <v>119</v>
      </c>
      <c r="Q27" s="30" t="s">
        <v>120</v>
      </c>
      <c r="R27" s="30" t="s">
        <v>121</v>
      </c>
      <c r="S27" s="28" t="s">
        <v>122</v>
      </c>
    </row>
    <row r="28" spans="1:19" s="2" customFormat="1" ht="15" customHeight="1">
      <c r="A28" s="16"/>
      <c r="B28" s="31" t="s">
        <v>123</v>
      </c>
      <c r="C28" s="31"/>
      <c r="D28" s="31"/>
      <c r="E28" s="31"/>
      <c r="F28" s="28"/>
      <c r="G28" s="28"/>
      <c r="H28" s="28"/>
      <c r="I28" s="28"/>
      <c r="J28" s="28"/>
      <c r="K28" s="28"/>
      <c r="L28" s="28"/>
      <c r="M28" s="28"/>
      <c r="N28" s="28"/>
      <c r="O28" s="28"/>
      <c r="P28" s="30"/>
      <c r="Q28" s="30"/>
      <c r="R28" s="30"/>
      <c r="S28" s="28"/>
    </row>
    <row r="29" spans="1:19" s="2" customFormat="1" ht="15" customHeight="1">
      <c r="A29" s="16" t="s">
        <v>124</v>
      </c>
      <c r="B29" s="29" t="s">
        <v>125</v>
      </c>
      <c r="C29" s="29"/>
      <c r="D29" s="29"/>
      <c r="E29" s="17">
        <v>2</v>
      </c>
      <c r="F29" s="28"/>
      <c r="G29" s="28"/>
      <c r="H29" s="28">
        <f aca="true" t="shared" si="3" ref="H29:O29">SUM(H30:H32)</f>
        <v>368</v>
      </c>
      <c r="I29" s="28">
        <f t="shared" si="3"/>
        <v>0</v>
      </c>
      <c r="J29" s="28">
        <f t="shared" si="3"/>
        <v>0</v>
      </c>
      <c r="K29" s="28">
        <f t="shared" si="3"/>
        <v>0</v>
      </c>
      <c r="L29" s="28">
        <f t="shared" si="3"/>
        <v>21</v>
      </c>
      <c r="M29" s="28">
        <f t="shared" si="3"/>
        <v>368</v>
      </c>
      <c r="N29" s="28">
        <f t="shared" si="3"/>
        <v>796</v>
      </c>
      <c r="O29" s="28">
        <f t="shared" si="3"/>
        <v>2388</v>
      </c>
      <c r="P29" s="30"/>
      <c r="Q29" s="30"/>
      <c r="R29" s="30"/>
      <c r="S29" s="28"/>
    </row>
    <row r="30" spans="1:19" s="2" customFormat="1" ht="84" customHeight="1">
      <c r="A30" s="30">
        <v>2</v>
      </c>
      <c r="B30" s="31" t="s">
        <v>126</v>
      </c>
      <c r="C30" s="28" t="s">
        <v>30</v>
      </c>
      <c r="D30" s="28"/>
      <c r="E30" s="31" t="s">
        <v>127</v>
      </c>
      <c r="F30" s="31" t="s">
        <v>128</v>
      </c>
      <c r="G30" s="28" t="s">
        <v>129</v>
      </c>
      <c r="H30" s="28">
        <v>168</v>
      </c>
      <c r="I30" s="28"/>
      <c r="J30" s="28"/>
      <c r="K30" s="28"/>
      <c r="L30" s="28">
        <v>8</v>
      </c>
      <c r="M30" s="28">
        <v>168</v>
      </c>
      <c r="N30" s="28">
        <v>380</v>
      </c>
      <c r="O30" s="28">
        <v>1140</v>
      </c>
      <c r="P30" s="43" t="s">
        <v>130</v>
      </c>
      <c r="Q30" s="30" t="s">
        <v>131</v>
      </c>
      <c r="R30" s="30" t="s">
        <v>131</v>
      </c>
      <c r="S30" s="28" t="s">
        <v>132</v>
      </c>
    </row>
    <row r="31" spans="1:19" s="2" customFormat="1" ht="70.5" customHeight="1">
      <c r="A31" s="30">
        <v>3</v>
      </c>
      <c r="B31" s="31" t="s">
        <v>133</v>
      </c>
      <c r="C31" s="28" t="s">
        <v>30</v>
      </c>
      <c r="D31" s="28"/>
      <c r="E31" s="31" t="s">
        <v>134</v>
      </c>
      <c r="F31" s="31" t="s">
        <v>135</v>
      </c>
      <c r="G31" s="28" t="s">
        <v>136</v>
      </c>
      <c r="H31" s="28">
        <v>200</v>
      </c>
      <c r="I31" s="28"/>
      <c r="J31" s="28"/>
      <c r="K31" s="28"/>
      <c r="L31" s="28">
        <v>13</v>
      </c>
      <c r="M31" s="28">
        <v>200</v>
      </c>
      <c r="N31" s="28">
        <v>416</v>
      </c>
      <c r="O31" s="28">
        <v>1248</v>
      </c>
      <c r="P31" s="43" t="s">
        <v>137</v>
      </c>
      <c r="Q31" s="30" t="s">
        <v>131</v>
      </c>
      <c r="R31" s="30" t="s">
        <v>131</v>
      </c>
      <c r="S31" s="28" t="s">
        <v>138</v>
      </c>
    </row>
    <row r="32" spans="1:19" s="2" customFormat="1" ht="15" customHeight="1">
      <c r="A32" s="30"/>
      <c r="B32" s="31" t="s">
        <v>123</v>
      </c>
      <c r="C32" s="31"/>
      <c r="D32" s="31"/>
      <c r="E32" s="31"/>
      <c r="F32" s="31"/>
      <c r="G32" s="28"/>
      <c r="H32" s="28"/>
      <c r="I32" s="28"/>
      <c r="J32" s="28"/>
      <c r="K32" s="28"/>
      <c r="L32" s="28"/>
      <c r="M32" s="28"/>
      <c r="N32" s="28"/>
      <c r="O32" s="28"/>
      <c r="P32" s="43"/>
      <c r="Q32" s="30"/>
      <c r="R32" s="30"/>
      <c r="S32" s="28"/>
    </row>
    <row r="33" spans="1:19" s="2" customFormat="1" ht="15" customHeight="1">
      <c r="A33" s="16" t="s">
        <v>139</v>
      </c>
      <c r="B33" s="29" t="s">
        <v>140</v>
      </c>
      <c r="C33" s="29"/>
      <c r="D33" s="29"/>
      <c r="E33" s="17">
        <v>1</v>
      </c>
      <c r="F33" s="28"/>
      <c r="G33" s="28"/>
      <c r="H33" s="28">
        <f aca="true" t="shared" si="4" ref="H33:O33">SUM(H34:H35)</f>
        <v>25</v>
      </c>
      <c r="I33" s="28">
        <f t="shared" si="4"/>
        <v>0</v>
      </c>
      <c r="J33" s="28">
        <f t="shared" si="4"/>
        <v>0</v>
      </c>
      <c r="K33" s="28">
        <f t="shared" si="4"/>
        <v>0</v>
      </c>
      <c r="L33" s="28">
        <f t="shared" si="4"/>
        <v>1</v>
      </c>
      <c r="M33" s="28">
        <f t="shared" si="4"/>
        <v>25</v>
      </c>
      <c r="N33" s="28">
        <f t="shared" si="4"/>
        <v>6</v>
      </c>
      <c r="O33" s="28">
        <f t="shared" si="4"/>
        <v>22</v>
      </c>
      <c r="P33" s="30"/>
      <c r="Q33" s="30"/>
      <c r="R33" s="30"/>
      <c r="S33" s="28"/>
    </row>
    <row r="34" spans="1:19" s="2" customFormat="1" ht="118.5" customHeight="1">
      <c r="A34" s="16">
        <v>1</v>
      </c>
      <c r="B34" s="31" t="s">
        <v>141</v>
      </c>
      <c r="C34" s="28" t="s">
        <v>142</v>
      </c>
      <c r="D34" s="28"/>
      <c r="E34" s="31" t="s">
        <v>143</v>
      </c>
      <c r="F34" s="31" t="s">
        <v>144</v>
      </c>
      <c r="G34" s="28"/>
      <c r="H34" s="28">
        <v>25</v>
      </c>
      <c r="I34" s="28"/>
      <c r="J34" s="28"/>
      <c r="K34" s="28"/>
      <c r="L34" s="28">
        <v>1</v>
      </c>
      <c r="M34" s="28">
        <f>H34</f>
        <v>25</v>
      </c>
      <c r="N34" s="28">
        <v>6</v>
      </c>
      <c r="O34" s="28">
        <v>22</v>
      </c>
      <c r="P34" s="43" t="s">
        <v>145</v>
      </c>
      <c r="Q34" s="30" t="s">
        <v>146</v>
      </c>
      <c r="R34" s="30" t="s">
        <v>86</v>
      </c>
      <c r="S34" s="28" t="s">
        <v>80</v>
      </c>
    </row>
    <row r="35" spans="1:19" s="2" customFormat="1" ht="15" customHeight="1">
      <c r="A35" s="16"/>
      <c r="B35" s="31" t="s">
        <v>123</v>
      </c>
      <c r="C35" s="31"/>
      <c r="D35" s="31"/>
      <c r="E35" s="31"/>
      <c r="F35" s="28"/>
      <c r="G35" s="28"/>
      <c r="H35" s="28"/>
      <c r="I35" s="28"/>
      <c r="J35" s="28"/>
      <c r="K35" s="28"/>
      <c r="L35" s="28"/>
      <c r="M35" s="28"/>
      <c r="N35" s="28"/>
      <c r="O35" s="28"/>
      <c r="P35" s="43"/>
      <c r="Q35" s="30"/>
      <c r="R35" s="30"/>
      <c r="S35" s="28"/>
    </row>
    <row r="36" spans="1:19" s="2" customFormat="1" ht="15" customHeight="1">
      <c r="A36" s="16" t="s">
        <v>147</v>
      </c>
      <c r="B36" s="29" t="s">
        <v>148</v>
      </c>
      <c r="C36" s="29"/>
      <c r="D36" s="29"/>
      <c r="E36" s="17">
        <v>1</v>
      </c>
      <c r="F36" s="28"/>
      <c r="G36" s="28"/>
      <c r="H36" s="28">
        <f aca="true" t="shared" si="5" ref="H36:O36">SUM(H37:H38)</f>
        <v>177.41</v>
      </c>
      <c r="I36" s="28">
        <f t="shared" si="5"/>
        <v>0</v>
      </c>
      <c r="J36" s="28">
        <f t="shared" si="5"/>
        <v>0</v>
      </c>
      <c r="K36" s="28">
        <f t="shared" si="5"/>
        <v>0</v>
      </c>
      <c r="L36" s="28">
        <f t="shared" si="5"/>
        <v>1</v>
      </c>
      <c r="M36" s="28">
        <f t="shared" si="5"/>
        <v>177.41</v>
      </c>
      <c r="N36" s="28">
        <f t="shared" si="5"/>
        <v>48</v>
      </c>
      <c r="O36" s="28">
        <f t="shared" si="5"/>
        <v>216</v>
      </c>
      <c r="P36" s="30"/>
      <c r="Q36" s="30"/>
      <c r="R36" s="30"/>
      <c r="S36" s="28"/>
    </row>
    <row r="37" spans="1:19" s="2" customFormat="1" ht="75.75" customHeight="1">
      <c r="A37" s="30">
        <v>1</v>
      </c>
      <c r="B37" s="31" t="s">
        <v>149</v>
      </c>
      <c r="C37" s="28" t="s">
        <v>30</v>
      </c>
      <c r="D37" s="28"/>
      <c r="E37" s="31" t="s">
        <v>150</v>
      </c>
      <c r="F37" s="31" t="s">
        <v>151</v>
      </c>
      <c r="G37" s="28"/>
      <c r="H37" s="28">
        <v>177.41</v>
      </c>
      <c r="I37" s="28"/>
      <c r="J37" s="28"/>
      <c r="K37" s="28"/>
      <c r="L37" s="28">
        <v>1</v>
      </c>
      <c r="M37" s="28">
        <f>H37</f>
        <v>177.41</v>
      </c>
      <c r="N37" s="28">
        <v>48</v>
      </c>
      <c r="O37" s="28">
        <v>216</v>
      </c>
      <c r="P37" s="43" t="s">
        <v>152</v>
      </c>
      <c r="Q37" s="30"/>
      <c r="R37" s="30"/>
      <c r="S37" s="28" t="s">
        <v>153</v>
      </c>
    </row>
    <row r="38" spans="1:19" s="2" customFormat="1" ht="15" customHeight="1">
      <c r="A38" s="30"/>
      <c r="B38" s="31" t="s">
        <v>123</v>
      </c>
      <c r="C38" s="31"/>
      <c r="D38" s="31"/>
      <c r="E38" s="31"/>
      <c r="F38" s="31"/>
      <c r="G38" s="28"/>
      <c r="H38" s="28"/>
      <c r="I38" s="28"/>
      <c r="J38" s="28"/>
      <c r="K38" s="28"/>
      <c r="L38" s="28"/>
      <c r="M38" s="28"/>
      <c r="N38" s="28"/>
      <c r="O38" s="28"/>
      <c r="P38" s="43"/>
      <c r="Q38" s="30"/>
      <c r="R38" s="30"/>
      <c r="S38" s="28"/>
    </row>
    <row r="39" spans="1:19" s="2" customFormat="1" ht="15" customHeight="1">
      <c r="A39" s="16" t="s">
        <v>154</v>
      </c>
      <c r="B39" s="29" t="s">
        <v>155</v>
      </c>
      <c r="C39" s="29"/>
      <c r="D39" s="29"/>
      <c r="E39" s="17">
        <v>5</v>
      </c>
      <c r="F39" s="28"/>
      <c r="G39" s="28"/>
      <c r="H39" s="28">
        <f aca="true" t="shared" si="6" ref="H39:O39">SUM(H40:H45)</f>
        <v>2913.8</v>
      </c>
      <c r="I39" s="28">
        <f t="shared" si="6"/>
        <v>0</v>
      </c>
      <c r="J39" s="28">
        <f t="shared" si="6"/>
        <v>0</v>
      </c>
      <c r="K39" s="28">
        <f t="shared" si="6"/>
        <v>0</v>
      </c>
      <c r="L39" s="28">
        <f t="shared" si="6"/>
        <v>91</v>
      </c>
      <c r="M39" s="28">
        <f t="shared" si="6"/>
        <v>2913.8</v>
      </c>
      <c r="N39" s="28">
        <f t="shared" si="6"/>
        <v>2108</v>
      </c>
      <c r="O39" s="28">
        <f t="shared" si="6"/>
        <v>7146</v>
      </c>
      <c r="P39" s="30"/>
      <c r="Q39" s="30"/>
      <c r="R39" s="30"/>
      <c r="S39" s="28"/>
    </row>
    <row r="40" spans="1:19" s="2" customFormat="1" ht="42" customHeight="1">
      <c r="A40" s="30">
        <v>1</v>
      </c>
      <c r="B40" s="31" t="s">
        <v>156</v>
      </c>
      <c r="C40" s="28" t="s">
        <v>142</v>
      </c>
      <c r="D40" s="28"/>
      <c r="E40" s="31" t="s">
        <v>157</v>
      </c>
      <c r="F40" s="31" t="s">
        <v>158</v>
      </c>
      <c r="G40" s="28"/>
      <c r="H40" s="28">
        <v>603.8</v>
      </c>
      <c r="I40" s="28"/>
      <c r="J40" s="28"/>
      <c r="K40" s="28"/>
      <c r="L40" s="28">
        <v>9</v>
      </c>
      <c r="M40" s="28">
        <v>603.8</v>
      </c>
      <c r="N40" s="28">
        <v>255</v>
      </c>
      <c r="O40" s="28">
        <v>921</v>
      </c>
      <c r="P40" s="43" t="s">
        <v>159</v>
      </c>
      <c r="Q40" s="30" t="s">
        <v>55</v>
      </c>
      <c r="R40" s="30" t="s">
        <v>55</v>
      </c>
      <c r="S40" s="28" t="s">
        <v>160</v>
      </c>
    </row>
    <row r="41" spans="1:19" s="2" customFormat="1" ht="45.75" customHeight="1">
      <c r="A41" s="30">
        <v>2</v>
      </c>
      <c r="B41" s="31" t="s">
        <v>161</v>
      </c>
      <c r="C41" s="28" t="s">
        <v>142</v>
      </c>
      <c r="D41" s="28"/>
      <c r="E41" s="31" t="s">
        <v>162</v>
      </c>
      <c r="F41" s="31" t="s">
        <v>163</v>
      </c>
      <c r="G41" s="28"/>
      <c r="H41" s="28">
        <v>184</v>
      </c>
      <c r="I41" s="28"/>
      <c r="J41" s="28"/>
      <c r="K41" s="28"/>
      <c r="L41" s="28">
        <v>12</v>
      </c>
      <c r="M41" s="28">
        <v>184</v>
      </c>
      <c r="N41" s="28">
        <v>316</v>
      </c>
      <c r="O41" s="28">
        <v>1203</v>
      </c>
      <c r="P41" s="43" t="s">
        <v>164</v>
      </c>
      <c r="Q41" s="30" t="s">
        <v>55</v>
      </c>
      <c r="R41" s="30" t="s">
        <v>55</v>
      </c>
      <c r="S41" s="28" t="s">
        <v>165</v>
      </c>
    </row>
    <row r="42" spans="1:19" s="2" customFormat="1" ht="150" customHeight="1">
      <c r="A42" s="30">
        <v>3</v>
      </c>
      <c r="B42" s="31" t="s">
        <v>166</v>
      </c>
      <c r="C42" s="28" t="s">
        <v>142</v>
      </c>
      <c r="D42" s="28"/>
      <c r="E42" s="31" t="s">
        <v>167</v>
      </c>
      <c r="F42" s="31" t="s">
        <v>168</v>
      </c>
      <c r="G42" s="28"/>
      <c r="H42" s="28">
        <v>176</v>
      </c>
      <c r="I42" s="28"/>
      <c r="J42" s="28"/>
      <c r="K42" s="28"/>
      <c r="L42" s="28">
        <v>12</v>
      </c>
      <c r="M42" s="28">
        <v>176</v>
      </c>
      <c r="N42" s="28">
        <v>10</v>
      </c>
      <c r="O42" s="28">
        <v>52</v>
      </c>
      <c r="P42" s="43" t="s">
        <v>169</v>
      </c>
      <c r="Q42" s="30" t="s">
        <v>55</v>
      </c>
      <c r="R42" s="30" t="s">
        <v>55</v>
      </c>
      <c r="S42" s="28" t="s">
        <v>170</v>
      </c>
    </row>
    <row r="43" spans="1:19" s="2" customFormat="1" ht="72.75" customHeight="1">
      <c r="A43" s="30">
        <v>4</v>
      </c>
      <c r="B43" s="31" t="s">
        <v>171</v>
      </c>
      <c r="C43" s="28" t="s">
        <v>142</v>
      </c>
      <c r="D43" s="28"/>
      <c r="E43" s="31" t="s">
        <v>172</v>
      </c>
      <c r="F43" s="31" t="s">
        <v>173</v>
      </c>
      <c r="G43" s="28"/>
      <c r="H43" s="28">
        <v>1850</v>
      </c>
      <c r="I43" s="28"/>
      <c r="J43" s="28"/>
      <c r="K43" s="28"/>
      <c r="L43" s="28">
        <v>23</v>
      </c>
      <c r="M43" s="28">
        <v>1850</v>
      </c>
      <c r="N43" s="28">
        <v>1227</v>
      </c>
      <c r="O43" s="28">
        <v>4205</v>
      </c>
      <c r="P43" s="43" t="s">
        <v>174</v>
      </c>
      <c r="Q43" s="30" t="s">
        <v>175</v>
      </c>
      <c r="R43" s="30" t="s">
        <v>55</v>
      </c>
      <c r="S43" s="48" t="s">
        <v>176</v>
      </c>
    </row>
    <row r="44" spans="1:19" s="2" customFormat="1" ht="88.5" customHeight="1">
      <c r="A44" s="35">
        <v>5</v>
      </c>
      <c r="B44" s="33" t="s">
        <v>177</v>
      </c>
      <c r="C44" s="28" t="s">
        <v>142</v>
      </c>
      <c r="D44" s="28" t="s">
        <v>178</v>
      </c>
      <c r="E44" s="31" t="s">
        <v>179</v>
      </c>
      <c r="F44" s="31" t="s">
        <v>180</v>
      </c>
      <c r="G44" s="28"/>
      <c r="H44" s="28">
        <v>100</v>
      </c>
      <c r="I44" s="28"/>
      <c r="J44" s="28"/>
      <c r="K44" s="28"/>
      <c r="L44" s="28">
        <v>35</v>
      </c>
      <c r="M44" s="28">
        <f>H44</f>
        <v>100</v>
      </c>
      <c r="N44" s="28">
        <v>300</v>
      </c>
      <c r="O44" s="28">
        <v>765</v>
      </c>
      <c r="P44" s="43" t="s">
        <v>181</v>
      </c>
      <c r="Q44" s="30" t="s">
        <v>55</v>
      </c>
      <c r="R44" s="30" t="s">
        <v>55</v>
      </c>
      <c r="S44" s="28" t="s">
        <v>50</v>
      </c>
    </row>
    <row r="45" spans="1:19" s="2" customFormat="1" ht="15" customHeight="1">
      <c r="A45" s="16"/>
      <c r="B45" s="31" t="s">
        <v>123</v>
      </c>
      <c r="C45" s="31"/>
      <c r="D45" s="31"/>
      <c r="E45" s="31"/>
      <c r="F45" s="28"/>
      <c r="G45" s="28"/>
      <c r="H45" s="28"/>
      <c r="I45" s="28"/>
      <c r="J45" s="28"/>
      <c r="K45" s="28"/>
      <c r="L45" s="28"/>
      <c r="M45" s="28"/>
      <c r="N45" s="28"/>
      <c r="O45" s="28"/>
      <c r="P45" s="30"/>
      <c r="Q45" s="30"/>
      <c r="R45" s="30"/>
      <c r="S45" s="28"/>
    </row>
    <row r="46" spans="1:19" s="2" customFormat="1" ht="15" customHeight="1">
      <c r="A46" s="16" t="s">
        <v>182</v>
      </c>
      <c r="B46" s="29" t="s">
        <v>183</v>
      </c>
      <c r="C46" s="29"/>
      <c r="D46" s="29"/>
      <c r="E46" s="17">
        <v>3</v>
      </c>
      <c r="F46" s="28"/>
      <c r="G46" s="28"/>
      <c r="H46" s="28">
        <f aca="true" t="shared" si="7" ref="H46:O46">SUM(H47:H50)</f>
        <v>4740.31</v>
      </c>
      <c r="I46" s="28">
        <f t="shared" si="7"/>
        <v>0</v>
      </c>
      <c r="J46" s="28">
        <f t="shared" si="7"/>
        <v>0</v>
      </c>
      <c r="K46" s="28">
        <f t="shared" si="7"/>
        <v>0</v>
      </c>
      <c r="L46" s="28">
        <f t="shared" si="7"/>
        <v>101</v>
      </c>
      <c r="M46" s="28">
        <f t="shared" si="7"/>
        <v>4740.31</v>
      </c>
      <c r="N46" s="28">
        <f t="shared" si="7"/>
        <v>1238</v>
      </c>
      <c r="O46" s="28">
        <f t="shared" si="7"/>
        <v>5346</v>
      </c>
      <c r="P46" s="30"/>
      <c r="Q46" s="30"/>
      <c r="R46" s="30"/>
      <c r="S46" s="28"/>
    </row>
    <row r="47" spans="1:19" s="2" customFormat="1" ht="72" customHeight="1">
      <c r="A47" s="30">
        <v>1</v>
      </c>
      <c r="B47" s="31" t="s">
        <v>184</v>
      </c>
      <c r="C47" s="28" t="s">
        <v>30</v>
      </c>
      <c r="D47" s="28"/>
      <c r="E47" s="31" t="s">
        <v>32</v>
      </c>
      <c r="F47" s="31" t="s">
        <v>185</v>
      </c>
      <c r="G47" s="28"/>
      <c r="H47" s="28">
        <v>137.04</v>
      </c>
      <c r="I47" s="28"/>
      <c r="J47" s="28"/>
      <c r="K47" s="28"/>
      <c r="L47" s="28">
        <v>38</v>
      </c>
      <c r="M47" s="28">
        <f>H47</f>
        <v>137.04</v>
      </c>
      <c r="N47" s="28">
        <v>207</v>
      </c>
      <c r="O47" s="28">
        <v>1115</v>
      </c>
      <c r="P47" s="43" t="s">
        <v>186</v>
      </c>
      <c r="Q47" s="30" t="s">
        <v>36</v>
      </c>
      <c r="R47" s="30" t="s">
        <v>36</v>
      </c>
      <c r="S47" s="28" t="s">
        <v>187</v>
      </c>
    </row>
    <row r="48" spans="1:19" s="2" customFormat="1" ht="45" customHeight="1">
      <c r="A48" s="30">
        <v>2</v>
      </c>
      <c r="B48" s="31" t="s">
        <v>188</v>
      </c>
      <c r="C48" s="28" t="s">
        <v>30</v>
      </c>
      <c r="D48" s="28"/>
      <c r="E48" s="31" t="s">
        <v>111</v>
      </c>
      <c r="F48" s="31" t="s">
        <v>189</v>
      </c>
      <c r="G48" s="28"/>
      <c r="H48" s="28">
        <v>30</v>
      </c>
      <c r="I48" s="28"/>
      <c r="J48" s="28"/>
      <c r="K48" s="28"/>
      <c r="L48" s="28">
        <v>1</v>
      </c>
      <c r="M48" s="28">
        <f>H48</f>
        <v>30</v>
      </c>
      <c r="N48" s="28">
        <v>87</v>
      </c>
      <c r="O48" s="28">
        <v>332</v>
      </c>
      <c r="P48" s="43" t="s">
        <v>190</v>
      </c>
      <c r="Q48" s="30" t="s">
        <v>114</v>
      </c>
      <c r="R48" s="30" t="s">
        <v>36</v>
      </c>
      <c r="S48" s="28" t="s">
        <v>191</v>
      </c>
    </row>
    <row r="49" spans="1:19" s="2" customFormat="1" ht="78.75" customHeight="1">
      <c r="A49" s="30">
        <v>3</v>
      </c>
      <c r="B49" s="31" t="s">
        <v>192</v>
      </c>
      <c r="C49" s="28" t="s">
        <v>30</v>
      </c>
      <c r="D49" s="28" t="s">
        <v>31</v>
      </c>
      <c r="E49" s="31" t="s">
        <v>32</v>
      </c>
      <c r="F49" s="33" t="s">
        <v>193</v>
      </c>
      <c r="G49" s="28"/>
      <c r="H49" s="28">
        <v>4573.27</v>
      </c>
      <c r="I49" s="28"/>
      <c r="J49" s="28"/>
      <c r="K49" s="28"/>
      <c r="L49" s="28">
        <v>62</v>
      </c>
      <c r="M49" s="28">
        <f>H49</f>
        <v>4573.27</v>
      </c>
      <c r="N49" s="28">
        <v>944</v>
      </c>
      <c r="O49" s="28">
        <v>3899</v>
      </c>
      <c r="P49" s="43" t="s">
        <v>194</v>
      </c>
      <c r="Q49" s="30" t="s">
        <v>36</v>
      </c>
      <c r="R49" s="30" t="s">
        <v>36</v>
      </c>
      <c r="S49" s="28" t="s">
        <v>195</v>
      </c>
    </row>
    <row r="50" spans="1:19" s="2" customFormat="1" ht="15" customHeight="1">
      <c r="A50" s="30"/>
      <c r="B50" s="31" t="s">
        <v>123</v>
      </c>
      <c r="C50" s="31"/>
      <c r="D50" s="31"/>
      <c r="E50" s="31"/>
      <c r="F50" s="31"/>
      <c r="G50" s="28"/>
      <c r="H50" s="28"/>
      <c r="I50" s="28"/>
      <c r="J50" s="28"/>
      <c r="K50" s="28"/>
      <c r="L50" s="28"/>
      <c r="M50" s="28"/>
      <c r="N50" s="28"/>
      <c r="O50" s="28"/>
      <c r="P50" s="43"/>
      <c r="Q50" s="30"/>
      <c r="R50" s="30"/>
      <c r="S50" s="28"/>
    </row>
    <row r="51" spans="1:19" s="2" customFormat="1" ht="15" customHeight="1">
      <c r="A51" s="16" t="s">
        <v>196</v>
      </c>
      <c r="B51" s="29" t="s">
        <v>197</v>
      </c>
      <c r="C51" s="29"/>
      <c r="D51" s="29"/>
      <c r="E51" s="17">
        <v>0</v>
      </c>
      <c r="F51" s="28"/>
      <c r="G51" s="28"/>
      <c r="H51" s="28">
        <f aca="true" t="shared" si="8" ref="H51:O51">SUM(H52:H52)</f>
        <v>0</v>
      </c>
      <c r="I51" s="28">
        <f t="shared" si="8"/>
        <v>0</v>
      </c>
      <c r="J51" s="28">
        <f t="shared" si="8"/>
        <v>0</v>
      </c>
      <c r="K51" s="28">
        <f t="shared" si="8"/>
        <v>0</v>
      </c>
      <c r="L51" s="28">
        <f t="shared" si="8"/>
        <v>0</v>
      </c>
      <c r="M51" s="28">
        <f t="shared" si="8"/>
        <v>0</v>
      </c>
      <c r="N51" s="28">
        <f t="shared" si="8"/>
        <v>0</v>
      </c>
      <c r="O51" s="28">
        <f t="shared" si="8"/>
        <v>0</v>
      </c>
      <c r="P51" s="30"/>
      <c r="Q51" s="30"/>
      <c r="R51" s="30"/>
      <c r="S51" s="28"/>
    </row>
    <row r="52" spans="1:19" s="2" customFormat="1" ht="15" customHeight="1">
      <c r="A52" s="30"/>
      <c r="B52" s="31" t="s">
        <v>123</v>
      </c>
      <c r="C52" s="31"/>
      <c r="D52" s="31"/>
      <c r="E52" s="31"/>
      <c r="F52" s="31"/>
      <c r="G52" s="28"/>
      <c r="H52" s="28"/>
      <c r="I52" s="28"/>
      <c r="J52" s="28"/>
      <c r="K52" s="28"/>
      <c r="L52" s="28"/>
      <c r="M52" s="28"/>
      <c r="N52" s="28"/>
      <c r="O52" s="28"/>
      <c r="P52" s="43"/>
      <c r="Q52" s="30"/>
      <c r="R52" s="30"/>
      <c r="S52" s="28"/>
    </row>
    <row r="53" spans="1:19" s="2" customFormat="1" ht="15" customHeight="1">
      <c r="A53" s="16" t="s">
        <v>198</v>
      </c>
      <c r="B53" s="29" t="s">
        <v>199</v>
      </c>
      <c r="C53" s="29"/>
      <c r="D53" s="29"/>
      <c r="E53" s="17">
        <v>2</v>
      </c>
      <c r="F53" s="28"/>
      <c r="G53" s="28"/>
      <c r="H53" s="28">
        <f aca="true" t="shared" si="9" ref="H53:O53">SUM(H54:H56)</f>
        <v>1370.69</v>
      </c>
      <c r="I53" s="28">
        <f t="shared" si="9"/>
        <v>0</v>
      </c>
      <c r="J53" s="28">
        <f t="shared" si="9"/>
        <v>0</v>
      </c>
      <c r="K53" s="28">
        <f t="shared" si="9"/>
        <v>0</v>
      </c>
      <c r="L53" s="28">
        <f t="shared" si="9"/>
        <v>83</v>
      </c>
      <c r="M53" s="28">
        <f t="shared" si="9"/>
        <v>1370.69</v>
      </c>
      <c r="N53" s="28">
        <f t="shared" si="9"/>
        <v>1747</v>
      </c>
      <c r="O53" s="28">
        <f t="shared" si="9"/>
        <v>6363</v>
      </c>
      <c r="P53" s="30"/>
      <c r="Q53" s="30"/>
      <c r="R53" s="30"/>
      <c r="S53" s="28"/>
    </row>
    <row r="54" spans="1:19" s="2" customFormat="1" ht="84" customHeight="1">
      <c r="A54" s="16">
        <v>1</v>
      </c>
      <c r="B54" s="31" t="s">
        <v>200</v>
      </c>
      <c r="C54" s="28" t="s">
        <v>142</v>
      </c>
      <c r="D54" s="28" t="s">
        <v>31</v>
      </c>
      <c r="E54" s="31" t="s">
        <v>201</v>
      </c>
      <c r="F54" s="33" t="s">
        <v>202</v>
      </c>
      <c r="G54" s="28"/>
      <c r="H54" s="28">
        <v>433.88</v>
      </c>
      <c r="I54" s="28"/>
      <c r="J54" s="28"/>
      <c r="K54" s="28"/>
      <c r="L54" s="28">
        <v>21</v>
      </c>
      <c r="M54" s="28">
        <v>433.88</v>
      </c>
      <c r="N54" s="28">
        <v>520</v>
      </c>
      <c r="O54" s="28">
        <v>2158</v>
      </c>
      <c r="P54" s="43" t="s">
        <v>203</v>
      </c>
      <c r="Q54" s="30" t="s">
        <v>204</v>
      </c>
      <c r="R54" s="30" t="s">
        <v>86</v>
      </c>
      <c r="S54" s="28" t="s">
        <v>205</v>
      </c>
    </row>
    <row r="55" spans="1:19" s="2" customFormat="1" ht="52.5" customHeight="1">
      <c r="A55" s="16">
        <v>2</v>
      </c>
      <c r="B55" s="31" t="s">
        <v>206</v>
      </c>
      <c r="C55" s="28" t="s">
        <v>142</v>
      </c>
      <c r="D55" s="28"/>
      <c r="E55" s="31" t="s">
        <v>32</v>
      </c>
      <c r="F55" s="31" t="s">
        <v>207</v>
      </c>
      <c r="G55" s="28" t="s">
        <v>208</v>
      </c>
      <c r="H55" s="28">
        <v>936.81</v>
      </c>
      <c r="I55" s="28"/>
      <c r="J55" s="28"/>
      <c r="K55" s="28"/>
      <c r="L55" s="28">
        <v>62</v>
      </c>
      <c r="M55" s="28">
        <v>936.81</v>
      </c>
      <c r="N55" s="28">
        <v>1227</v>
      </c>
      <c r="O55" s="28">
        <v>4205</v>
      </c>
      <c r="P55" s="43" t="s">
        <v>209</v>
      </c>
      <c r="Q55" s="30" t="s">
        <v>204</v>
      </c>
      <c r="R55" s="30" t="s">
        <v>86</v>
      </c>
      <c r="S55" s="28" t="s">
        <v>50</v>
      </c>
    </row>
    <row r="56" spans="1:19" s="2" customFormat="1" ht="15" customHeight="1">
      <c r="A56" s="16"/>
      <c r="B56" s="31" t="s">
        <v>123</v>
      </c>
      <c r="C56" s="31"/>
      <c r="D56" s="31"/>
      <c r="E56" s="29"/>
      <c r="F56" s="28"/>
      <c r="G56" s="28"/>
      <c r="H56" s="28"/>
      <c r="I56" s="28"/>
      <c r="J56" s="28"/>
      <c r="K56" s="28"/>
      <c r="L56" s="28"/>
      <c r="M56" s="28"/>
      <c r="N56" s="28"/>
      <c r="O56" s="28"/>
      <c r="P56" s="30"/>
      <c r="Q56" s="30"/>
      <c r="R56" s="30"/>
      <c r="S56" s="28"/>
    </row>
    <row r="57" spans="1:19" s="2" customFormat="1" ht="15" customHeight="1">
      <c r="A57" s="16" t="s">
        <v>210</v>
      </c>
      <c r="B57" s="29" t="s">
        <v>211</v>
      </c>
      <c r="C57" s="29"/>
      <c r="D57" s="29"/>
      <c r="E57" s="17">
        <v>1</v>
      </c>
      <c r="F57" s="28"/>
      <c r="G57" s="28"/>
      <c r="H57" s="28">
        <f aca="true" t="shared" si="10" ref="H57:O57">SUM(H58:H59)</f>
        <v>1304.65</v>
      </c>
      <c r="I57" s="28">
        <f t="shared" si="10"/>
        <v>0</v>
      </c>
      <c r="J57" s="28">
        <f t="shared" si="10"/>
        <v>0</v>
      </c>
      <c r="K57" s="28">
        <f t="shared" si="10"/>
        <v>0</v>
      </c>
      <c r="L57" s="28">
        <f t="shared" si="10"/>
        <v>23</v>
      </c>
      <c r="M57" s="28">
        <f t="shared" si="10"/>
        <v>1304.65</v>
      </c>
      <c r="N57" s="28">
        <f t="shared" si="10"/>
        <v>1227</v>
      </c>
      <c r="O57" s="28">
        <f t="shared" si="10"/>
        <v>4205</v>
      </c>
      <c r="P57" s="30"/>
      <c r="Q57" s="30"/>
      <c r="R57" s="30"/>
      <c r="S57" s="28"/>
    </row>
    <row r="58" spans="1:19" s="2" customFormat="1" ht="61.5" customHeight="1">
      <c r="A58" s="16">
        <v>1</v>
      </c>
      <c r="B58" s="31" t="s">
        <v>212</v>
      </c>
      <c r="C58" s="28" t="s">
        <v>142</v>
      </c>
      <c r="D58" s="28"/>
      <c r="E58" s="31" t="s">
        <v>172</v>
      </c>
      <c r="F58" s="31" t="s">
        <v>213</v>
      </c>
      <c r="G58" s="28"/>
      <c r="H58" s="28">
        <v>1304.65</v>
      </c>
      <c r="I58" s="28"/>
      <c r="J58" s="28"/>
      <c r="K58" s="28"/>
      <c r="L58" s="28">
        <v>23</v>
      </c>
      <c r="M58" s="28">
        <f>H58</f>
        <v>1304.65</v>
      </c>
      <c r="N58" s="28">
        <v>1227</v>
      </c>
      <c r="O58" s="28">
        <v>4205</v>
      </c>
      <c r="P58" s="43" t="s">
        <v>214</v>
      </c>
      <c r="Q58" s="30" t="s">
        <v>175</v>
      </c>
      <c r="R58" s="30" t="s">
        <v>215</v>
      </c>
      <c r="S58" s="48" t="s">
        <v>216</v>
      </c>
    </row>
    <row r="59" spans="1:19" s="2" customFormat="1" ht="15" customHeight="1">
      <c r="A59" s="36"/>
      <c r="B59" s="31" t="s">
        <v>123</v>
      </c>
      <c r="C59" s="31"/>
      <c r="D59" s="31"/>
      <c r="E59" s="31"/>
      <c r="F59" s="28"/>
      <c r="G59" s="28"/>
      <c r="H59" s="28"/>
      <c r="I59" s="28"/>
      <c r="J59" s="28"/>
      <c r="K59" s="28"/>
      <c r="L59" s="28"/>
      <c r="M59" s="28"/>
      <c r="N59" s="28"/>
      <c r="O59" s="28"/>
      <c r="P59" s="30"/>
      <c r="Q59" s="30"/>
      <c r="R59" s="30"/>
      <c r="S59" s="28"/>
    </row>
    <row r="60" spans="1:19" s="2" customFormat="1" ht="15" customHeight="1">
      <c r="A60" s="16" t="s">
        <v>217</v>
      </c>
      <c r="B60" s="29" t="s">
        <v>218</v>
      </c>
      <c r="C60" s="29"/>
      <c r="D60" s="29"/>
      <c r="E60" s="17">
        <f>SUM(E61:E61)</f>
        <v>0</v>
      </c>
      <c r="F60" s="28"/>
      <c r="G60" s="28"/>
      <c r="H60" s="28">
        <f aca="true" t="shared" si="11" ref="H60:O60">SUM(H61:H61)</f>
        <v>0</v>
      </c>
      <c r="I60" s="28">
        <f t="shared" si="11"/>
        <v>0</v>
      </c>
      <c r="J60" s="28">
        <f t="shared" si="11"/>
        <v>0</v>
      </c>
      <c r="K60" s="28">
        <f t="shared" si="11"/>
        <v>0</v>
      </c>
      <c r="L60" s="28">
        <f t="shared" si="11"/>
        <v>0</v>
      </c>
      <c r="M60" s="28">
        <f t="shared" si="11"/>
        <v>0</v>
      </c>
      <c r="N60" s="28">
        <f t="shared" si="11"/>
        <v>0</v>
      </c>
      <c r="O60" s="28">
        <f t="shared" si="11"/>
        <v>0</v>
      </c>
      <c r="P60" s="30"/>
      <c r="Q60" s="30"/>
      <c r="R60" s="30"/>
      <c r="S60" s="28"/>
    </row>
    <row r="61" spans="1:19" s="2" customFormat="1" ht="15" customHeight="1">
      <c r="A61" s="36"/>
      <c r="B61" s="31" t="s">
        <v>123</v>
      </c>
      <c r="C61" s="31"/>
      <c r="D61" s="31"/>
      <c r="E61" s="29"/>
      <c r="F61" s="28"/>
      <c r="G61" s="28"/>
      <c r="H61" s="28"/>
      <c r="I61" s="28"/>
      <c r="J61" s="28"/>
      <c r="K61" s="28"/>
      <c r="L61" s="28"/>
      <c r="M61" s="28"/>
      <c r="N61" s="28"/>
      <c r="O61" s="28"/>
      <c r="P61" s="30"/>
      <c r="Q61" s="30"/>
      <c r="R61" s="30"/>
      <c r="S61" s="28"/>
    </row>
    <row r="62" spans="1:19" s="2" customFormat="1" ht="15" customHeight="1">
      <c r="A62" s="16" t="s">
        <v>219</v>
      </c>
      <c r="B62" s="29" t="s">
        <v>220</v>
      </c>
      <c r="C62" s="29"/>
      <c r="D62" s="29"/>
      <c r="E62" s="17">
        <f>SUM(E63:E63)</f>
        <v>0</v>
      </c>
      <c r="F62" s="28"/>
      <c r="G62" s="28"/>
      <c r="H62" s="28">
        <f aca="true" t="shared" si="12" ref="H62:O62">SUM(H63:H63)</f>
        <v>0</v>
      </c>
      <c r="I62" s="28">
        <f t="shared" si="12"/>
        <v>0</v>
      </c>
      <c r="J62" s="28">
        <f t="shared" si="12"/>
        <v>0</v>
      </c>
      <c r="K62" s="28">
        <f t="shared" si="12"/>
        <v>0</v>
      </c>
      <c r="L62" s="28">
        <f t="shared" si="12"/>
        <v>0</v>
      </c>
      <c r="M62" s="28">
        <f t="shared" si="12"/>
        <v>0</v>
      </c>
      <c r="N62" s="28">
        <f t="shared" si="12"/>
        <v>0</v>
      </c>
      <c r="O62" s="28">
        <f t="shared" si="12"/>
        <v>0</v>
      </c>
      <c r="P62" s="30"/>
      <c r="Q62" s="30"/>
      <c r="R62" s="30"/>
      <c r="S62" s="28"/>
    </row>
    <row r="63" spans="1:19" s="2" customFormat="1" ht="15" customHeight="1">
      <c r="A63" s="16"/>
      <c r="B63" s="31" t="s">
        <v>123</v>
      </c>
      <c r="C63" s="31"/>
      <c r="D63" s="31"/>
      <c r="E63" s="29"/>
      <c r="F63" s="28"/>
      <c r="G63" s="28"/>
      <c r="H63" s="28"/>
      <c r="I63" s="28"/>
      <c r="J63" s="28"/>
      <c r="K63" s="28"/>
      <c r="L63" s="28"/>
      <c r="M63" s="28"/>
      <c r="N63" s="28"/>
      <c r="O63" s="28"/>
      <c r="P63" s="30"/>
      <c r="Q63" s="30"/>
      <c r="R63" s="30"/>
      <c r="S63" s="28"/>
    </row>
    <row r="64" spans="1:19" s="2" customFormat="1" ht="18" customHeight="1">
      <c r="A64" s="16" t="s">
        <v>221</v>
      </c>
      <c r="B64" s="29" t="s">
        <v>222</v>
      </c>
      <c r="C64" s="29"/>
      <c r="D64" s="29"/>
      <c r="E64" s="17">
        <f>SUM(E65,E68,E69,E70)+1</f>
        <v>3</v>
      </c>
      <c r="F64" s="28"/>
      <c r="G64" s="28"/>
      <c r="H64" s="28">
        <f aca="true" t="shared" si="13" ref="H64:O64">SUM(H65,H68,H69,H70)</f>
        <v>1138.09</v>
      </c>
      <c r="I64" s="28">
        <f t="shared" si="13"/>
        <v>0</v>
      </c>
      <c r="J64" s="28">
        <f t="shared" si="13"/>
        <v>0</v>
      </c>
      <c r="K64" s="28">
        <f t="shared" si="13"/>
        <v>0</v>
      </c>
      <c r="L64" s="28">
        <f t="shared" si="13"/>
        <v>175</v>
      </c>
      <c r="M64" s="28">
        <f t="shared" si="13"/>
        <v>1138.09</v>
      </c>
      <c r="N64" s="28">
        <f t="shared" si="13"/>
        <v>2147</v>
      </c>
      <c r="O64" s="28">
        <f t="shared" si="13"/>
        <v>2264</v>
      </c>
      <c r="P64" s="30"/>
      <c r="Q64" s="30"/>
      <c r="R64" s="30"/>
      <c r="S64" s="28"/>
    </row>
    <row r="65" spans="1:19" s="2" customFormat="1" ht="24.75" customHeight="1">
      <c r="A65" s="16">
        <v>1</v>
      </c>
      <c r="B65" s="31" t="s">
        <v>223</v>
      </c>
      <c r="C65" s="31"/>
      <c r="D65" s="31"/>
      <c r="E65" s="28">
        <v>2</v>
      </c>
      <c r="F65" s="31"/>
      <c r="G65" s="28"/>
      <c r="H65" s="28">
        <f aca="true" t="shared" si="14" ref="H65:O65">SUM(H66:H67)</f>
        <v>783.04</v>
      </c>
      <c r="I65" s="28">
        <f t="shared" si="14"/>
        <v>0</v>
      </c>
      <c r="J65" s="28">
        <f t="shared" si="14"/>
        <v>0</v>
      </c>
      <c r="K65" s="28">
        <f t="shared" si="14"/>
        <v>0</v>
      </c>
      <c r="L65" s="28">
        <f t="shared" si="14"/>
        <v>106</v>
      </c>
      <c r="M65" s="28">
        <f t="shared" si="14"/>
        <v>783.04</v>
      </c>
      <c r="N65" s="28">
        <f t="shared" si="14"/>
        <v>1268</v>
      </c>
      <c r="O65" s="28">
        <f t="shared" si="14"/>
        <v>1322</v>
      </c>
      <c r="P65" s="43"/>
      <c r="Q65" s="30"/>
      <c r="R65" s="30"/>
      <c r="S65" s="28"/>
    </row>
    <row r="66" spans="1:19" s="2" customFormat="1" ht="54" customHeight="1">
      <c r="A66" s="16"/>
      <c r="B66" s="31" t="s">
        <v>224</v>
      </c>
      <c r="C66" s="28" t="s">
        <v>142</v>
      </c>
      <c r="D66" s="28"/>
      <c r="E66" s="31" t="s">
        <v>32</v>
      </c>
      <c r="F66" s="31" t="s">
        <v>225</v>
      </c>
      <c r="G66" s="49" t="s">
        <v>226</v>
      </c>
      <c r="H66" s="28">
        <v>523.04</v>
      </c>
      <c r="I66" s="28"/>
      <c r="J66" s="28"/>
      <c r="K66" s="28"/>
      <c r="L66" s="28">
        <v>44</v>
      </c>
      <c r="M66" s="28">
        <v>523.04</v>
      </c>
      <c r="N66" s="28">
        <v>1000</v>
      </c>
      <c r="O66" s="28">
        <v>1054</v>
      </c>
      <c r="P66" s="43" t="s">
        <v>227</v>
      </c>
      <c r="Q66" s="30" t="s">
        <v>204</v>
      </c>
      <c r="R66" s="30" t="s">
        <v>86</v>
      </c>
      <c r="S66" s="28" t="s">
        <v>228</v>
      </c>
    </row>
    <row r="67" spans="1:19" s="2" customFormat="1" ht="72" customHeight="1">
      <c r="A67" s="16"/>
      <c r="B67" s="33" t="s">
        <v>229</v>
      </c>
      <c r="C67" s="28" t="s">
        <v>142</v>
      </c>
      <c r="D67" s="28" t="s">
        <v>31</v>
      </c>
      <c r="E67" s="31" t="s">
        <v>32</v>
      </c>
      <c r="F67" s="33" t="s">
        <v>230</v>
      </c>
      <c r="G67" s="28" t="s">
        <v>231</v>
      </c>
      <c r="H67" s="28">
        <v>260</v>
      </c>
      <c r="I67" s="28"/>
      <c r="J67" s="28"/>
      <c r="K67" s="28"/>
      <c r="L67" s="28">
        <v>62</v>
      </c>
      <c r="M67" s="28">
        <f>H67</f>
        <v>260</v>
      </c>
      <c r="N67" s="28">
        <v>268</v>
      </c>
      <c r="O67" s="28">
        <v>268</v>
      </c>
      <c r="P67" s="43" t="s">
        <v>232</v>
      </c>
      <c r="Q67" s="30" t="s">
        <v>233</v>
      </c>
      <c r="R67" s="30" t="s">
        <v>233</v>
      </c>
      <c r="S67" s="28" t="s">
        <v>228</v>
      </c>
    </row>
    <row r="68" spans="1:19" s="2" customFormat="1" ht="39" customHeight="1">
      <c r="A68" s="16">
        <v>2</v>
      </c>
      <c r="B68" s="31" t="s">
        <v>234</v>
      </c>
      <c r="C68" s="31"/>
      <c r="D68" s="31"/>
      <c r="E68" s="28"/>
      <c r="F68" s="31"/>
      <c r="G68" s="28"/>
      <c r="H68" s="28"/>
      <c r="I68" s="28"/>
      <c r="J68" s="28"/>
      <c r="K68" s="28"/>
      <c r="L68" s="28"/>
      <c r="M68" s="28"/>
      <c r="N68" s="28"/>
      <c r="O68" s="28"/>
      <c r="P68" s="43"/>
      <c r="Q68" s="30"/>
      <c r="R68" s="30"/>
      <c r="S68" s="28"/>
    </row>
    <row r="69" spans="1:19" s="2" customFormat="1" ht="72" customHeight="1">
      <c r="A69" s="16">
        <v>3</v>
      </c>
      <c r="B69" s="31" t="s">
        <v>235</v>
      </c>
      <c r="C69" s="28" t="s">
        <v>142</v>
      </c>
      <c r="D69" s="28" t="s">
        <v>31</v>
      </c>
      <c r="E69" s="28" t="s">
        <v>32</v>
      </c>
      <c r="F69" s="31" t="s">
        <v>236</v>
      </c>
      <c r="G69" s="28" t="s">
        <v>237</v>
      </c>
      <c r="H69" s="28">
        <v>355.05</v>
      </c>
      <c r="I69" s="28"/>
      <c r="J69" s="28"/>
      <c r="K69" s="28"/>
      <c r="L69" s="28">
        <v>69</v>
      </c>
      <c r="M69" s="28">
        <f>H69</f>
        <v>355.05</v>
      </c>
      <c r="N69" s="28">
        <v>879</v>
      </c>
      <c r="O69" s="28">
        <v>942</v>
      </c>
      <c r="P69" s="43" t="s">
        <v>238</v>
      </c>
      <c r="Q69" s="30" t="s">
        <v>239</v>
      </c>
      <c r="R69" s="30" t="s">
        <v>239</v>
      </c>
      <c r="S69" s="28" t="s">
        <v>240</v>
      </c>
    </row>
    <row r="70" spans="1:19" s="2" customFormat="1" ht="54" customHeight="1">
      <c r="A70" s="16">
        <v>4</v>
      </c>
      <c r="B70" s="31" t="s">
        <v>241</v>
      </c>
      <c r="C70" s="31"/>
      <c r="D70" s="31"/>
      <c r="E70" s="28"/>
      <c r="F70" s="31"/>
      <c r="G70" s="28"/>
      <c r="H70" s="28"/>
      <c r="I70" s="28"/>
      <c r="J70" s="28"/>
      <c r="K70" s="28"/>
      <c r="L70" s="28"/>
      <c r="M70" s="28"/>
      <c r="N70" s="28"/>
      <c r="O70" s="28"/>
      <c r="P70" s="43"/>
      <c r="Q70" s="30"/>
      <c r="R70" s="30"/>
      <c r="S70" s="28"/>
    </row>
    <row r="71" spans="1:19" ht="14.25">
      <c r="A71" s="50" t="s">
        <v>242</v>
      </c>
      <c r="B71" s="50"/>
      <c r="C71" s="50"/>
      <c r="D71" s="50"/>
      <c r="E71" s="50"/>
      <c r="F71" s="50"/>
      <c r="G71" s="50"/>
      <c r="H71" s="50"/>
      <c r="I71" s="50"/>
      <c r="J71" s="50"/>
      <c r="K71" s="50"/>
      <c r="L71" s="50"/>
      <c r="M71" s="50"/>
      <c r="N71" s="50"/>
      <c r="O71" s="50"/>
      <c r="P71" s="50"/>
      <c r="Q71" s="50"/>
      <c r="R71" s="50"/>
      <c r="S71" s="51"/>
    </row>
    <row r="72" spans="1:19" ht="14.25">
      <c r="A72" s="50" t="s">
        <v>243</v>
      </c>
      <c r="B72" s="50"/>
      <c r="C72" s="50"/>
      <c r="D72" s="50"/>
      <c r="E72" s="50"/>
      <c r="F72" s="50"/>
      <c r="G72" s="50"/>
      <c r="H72" s="50"/>
      <c r="I72" s="50"/>
      <c r="J72" s="50"/>
      <c r="K72" s="50"/>
      <c r="L72" s="50"/>
      <c r="M72" s="50"/>
      <c r="N72" s="50"/>
      <c r="O72" s="50"/>
      <c r="P72" s="50"/>
      <c r="Q72" s="50"/>
      <c r="R72" s="50"/>
      <c r="S72" s="51"/>
    </row>
    <row r="74" ht="14.25">
      <c r="E74" s="9"/>
    </row>
  </sheetData>
  <sheetProtection/>
  <mergeCells count="24">
    <mergeCell ref="A2:S2"/>
    <mergeCell ref="A3:B3"/>
    <mergeCell ref="L3:M3"/>
    <mergeCell ref="H4:K4"/>
    <mergeCell ref="L4:O4"/>
    <mergeCell ref="L5:M5"/>
    <mergeCell ref="N5:O5"/>
    <mergeCell ref="A71:S71"/>
    <mergeCell ref="A72:S72"/>
    <mergeCell ref="A4:A6"/>
    <mergeCell ref="B4:B6"/>
    <mergeCell ref="C4:C6"/>
    <mergeCell ref="D4:D6"/>
    <mergeCell ref="E4:E6"/>
    <mergeCell ref="F4:F6"/>
    <mergeCell ref="G4:G6"/>
    <mergeCell ref="H5:H6"/>
    <mergeCell ref="I5:I6"/>
    <mergeCell ref="J5:J6"/>
    <mergeCell ref="K5:K6"/>
    <mergeCell ref="P4:P6"/>
    <mergeCell ref="Q4:Q6"/>
    <mergeCell ref="R4:R6"/>
    <mergeCell ref="S4:S6"/>
  </mergeCells>
  <printOptions horizontalCentered="1"/>
  <pageMargins left="0.5902777777777778" right="0.5902777777777778" top="0.7868055555555555" bottom="0.4722222222222222" header="0.3541666666666667" footer="0.3145833333333333"/>
  <pageSetup firstPageNumber="23" useFirstPageNumber="1" fitToHeight="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2021-12-30T09:07:55Z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3F41133B347E40EC8BEC3D9696A46CD1</vt:lpwstr>
  </property>
</Properties>
</file>